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jfari\Dropbox\University of Richmond\FIN 366 Investments\Excel Worksheets\"/>
    </mc:Choice>
  </mc:AlternateContent>
  <xr:revisionPtr revIDLastSave="0" documentId="13_ncr:1_{71C0B10E-8944-4E88-B213-ACA89804FC78}" xr6:coauthVersionLast="45" xr6:coauthVersionMax="45" xr10:uidLastSave="{00000000-0000-0000-0000-000000000000}"/>
  <bookViews>
    <workbookView xWindow="1920" yWindow="1920" windowWidth="17280" windowHeight="8964" xr2:uid="{9AB93CC0-1576-4444-8E5F-1C7AEEC9C7BF}"/>
  </bookViews>
  <sheets>
    <sheet name="Expected vs. Required" sheetId="1" r:id="rId1"/>
  </sheets>
  <definedNames>
    <definedName name="Home1">'Expected vs. Required'!#REF!</definedName>
    <definedName name="Home16">#REF!</definedName>
    <definedName name="Home17">#REF!</definedName>
    <definedName name="Home18">#REF!</definedName>
    <definedName name="Home19">#REF!</definedName>
    <definedName name="Home20">#REF!</definedName>
    <definedName name="Home21">#REF!</definedName>
    <definedName name="Home22">#REF!</definedName>
    <definedName name="Home23">#REF!</definedName>
    <definedName name="Home24">#REF!</definedName>
    <definedName name="Home2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C15" i="1"/>
  <c r="F14" i="1"/>
  <c r="C14" i="1"/>
  <c r="F13" i="1"/>
  <c r="C13" i="1"/>
  <c r="B6" i="1" l="1"/>
  <c r="H23" i="1"/>
  <c r="H32" i="1" s="1"/>
  <c r="C35" i="1" s="1"/>
  <c r="H19" i="1"/>
  <c r="C27" i="1" l="1"/>
</calcChain>
</file>

<file path=xl/sharedStrings.xml><?xml version="1.0" encoding="utf-8"?>
<sst xmlns="http://schemas.openxmlformats.org/spreadsheetml/2006/main" count="19" uniqueCount="19">
  <si>
    <t>▲Top</t>
  </si>
  <si>
    <t>© Joseph Farizo</t>
  </si>
  <si>
    <t>Expected vs. Required Return</t>
  </si>
  <si>
    <t>Example</t>
  </si>
  <si>
    <r>
      <t>R</t>
    </r>
    <r>
      <rPr>
        <vertAlign val="subscript"/>
        <sz val="11"/>
        <rFont val="Arial"/>
        <family val="2"/>
      </rPr>
      <t>f</t>
    </r>
  </si>
  <si>
    <r>
      <t>E(R</t>
    </r>
    <r>
      <rPr>
        <vertAlign val="subscript"/>
        <sz val="11"/>
        <rFont val="Arial"/>
        <family val="2"/>
      </rPr>
      <t>M</t>
    </r>
    <r>
      <rPr>
        <sz val="11"/>
        <rFont val="Arial"/>
        <family val="2"/>
      </rPr>
      <t>)</t>
    </r>
  </si>
  <si>
    <r>
      <t>E(P</t>
    </r>
    <r>
      <rPr>
        <vertAlign val="subscript"/>
        <sz val="11"/>
        <rFont val="Arial"/>
        <family val="2"/>
      </rPr>
      <t>1</t>
    </r>
    <r>
      <rPr>
        <sz val="11"/>
        <rFont val="Arial"/>
        <family val="2"/>
      </rPr>
      <t>)</t>
    </r>
  </si>
  <si>
    <r>
      <t>P</t>
    </r>
    <r>
      <rPr>
        <vertAlign val="subscript"/>
        <sz val="11"/>
        <rFont val="Arial"/>
        <family val="2"/>
      </rPr>
      <t>0</t>
    </r>
  </si>
  <si>
    <r>
      <t>E(D</t>
    </r>
    <r>
      <rPr>
        <vertAlign val="subscript"/>
        <sz val="11"/>
        <rFont val="Arial"/>
        <family val="2"/>
      </rPr>
      <t>1</t>
    </r>
    <r>
      <rPr>
        <sz val="11"/>
        <rFont val="Arial"/>
        <family val="2"/>
      </rPr>
      <t>)</t>
    </r>
  </si>
  <si>
    <t>β</t>
  </si>
  <si>
    <t>Step 1: Identify Inputs</t>
  </si>
  <si>
    <t>Step 2: Obtain the Expected HPR</t>
  </si>
  <si>
    <t>Step 3: Find the Required Rate of Return</t>
  </si>
  <si>
    <t>Step 4: Compare the Expected HPR to the Required Rate of Return</t>
  </si>
  <si>
    <t xml:space="preserve">E(r) = </t>
  </si>
  <si>
    <t xml:space="preserve">k = </t>
  </si>
  <si>
    <t>Similarly, we can compute the stock intrinsic value to reach the same conclusion:</t>
  </si>
  <si>
    <r>
      <t>V</t>
    </r>
    <r>
      <rPr>
        <b/>
        <i/>
        <vertAlign val="subscript"/>
        <sz val="11"/>
        <rFont val="Arial"/>
        <family val="2"/>
      </rPr>
      <t>0</t>
    </r>
    <r>
      <rPr>
        <b/>
        <i/>
        <sz val="11"/>
        <rFont val="Arial"/>
        <family val="2"/>
      </rPr>
      <t xml:space="preserve"> = </t>
    </r>
  </si>
  <si>
    <t>Step 5: Compute the Stock's Intrinsic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</si>
</sst>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0.0%"/>
    <numFmt numFmtId="165" formatCode="&quot;$&quot;#,##0"/>
  </numFmts>
  <fonts count="14" x14ac:knownFonts="1">
    <font>
      <sz val="11"/>
      <color theme="1"/>
      <name val="Calibri"/>
      <family val="2"/>
      <scheme val="minor"/>
    </font>
    <font>
      <sz val="11"/>
      <color theme="1"/>
      <name val="Calibri"/>
      <family val="2"/>
      <scheme val="minor"/>
    </font>
    <font>
      <sz val="20"/>
      <color theme="0"/>
      <name val="Times New Roman"/>
      <family val="1"/>
    </font>
    <font>
      <sz val="11"/>
      <name val="Tahoma"/>
      <family val="2"/>
    </font>
    <font>
      <sz val="11"/>
      <color theme="0"/>
      <name val="Tahoma"/>
      <family val="2"/>
    </font>
    <font>
      <u/>
      <sz val="11"/>
      <color theme="4"/>
      <name val="Tahoma"/>
      <family val="2"/>
    </font>
    <font>
      <b/>
      <sz val="11"/>
      <name val="Tahoma"/>
      <family val="2"/>
    </font>
    <font>
      <b/>
      <sz val="11"/>
      <name val="Arial"/>
      <family val="2"/>
    </font>
    <font>
      <sz val="11"/>
      <name val="Arial"/>
      <family val="2"/>
    </font>
    <font>
      <sz val="20"/>
      <color theme="0"/>
      <name val="Georgia"/>
      <family val="1"/>
    </font>
    <font>
      <vertAlign val="subscript"/>
      <sz val="11"/>
      <name val="Arial"/>
      <family val="2"/>
    </font>
    <font>
      <sz val="11"/>
      <name val="Times New Roman"/>
      <family val="1"/>
    </font>
    <font>
      <b/>
      <i/>
      <sz val="11"/>
      <name val="Arial"/>
      <family val="2"/>
    </font>
    <font>
      <b/>
      <i/>
      <vertAlign val="subscript"/>
      <sz val="11"/>
      <name val="Arial"/>
      <family val="2"/>
    </font>
  </fonts>
  <fills count="9">
    <fill>
      <patternFill patternType="none"/>
    </fill>
    <fill>
      <patternFill patternType="gray125"/>
    </fill>
    <fill>
      <patternFill patternType="solid">
        <fgColor rgb="FF990000"/>
        <bgColor indexed="64"/>
      </patternFill>
    </fill>
    <fill>
      <patternFill patternType="solid">
        <fgColor rgb="FF000066"/>
        <bgColor indexed="64"/>
      </patternFill>
    </fill>
    <fill>
      <patternFill patternType="solid">
        <fgColor rgb="FFEFE0D9"/>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gradientFill degree="45">
        <stop position="0">
          <color rgb="FF990000"/>
        </stop>
        <stop position="1">
          <color rgb="FF000066"/>
        </stop>
      </gradient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4" fillId="3" borderId="0">
      <alignment horizontal="center"/>
    </xf>
    <xf numFmtId="0" fontId="6" fillId="5" borderId="1">
      <alignment horizontal="left"/>
    </xf>
    <xf numFmtId="44" fontId="1" fillId="0" borderId="0" applyFont="0" applyFill="0" applyBorder="0" applyAlignment="0" applyProtection="0"/>
  </cellStyleXfs>
  <cellXfs count="33">
    <xf numFmtId="0" fontId="0" fillId="0" borderId="0" xfId="0"/>
    <xf numFmtId="0" fontId="3" fillId="2" borderId="0" xfId="0" applyFont="1" applyFill="1"/>
    <xf numFmtId="0" fontId="3" fillId="3" borderId="0" xfId="0" applyFont="1" applyFill="1"/>
    <xf numFmtId="0" fontId="4" fillId="3" borderId="0" xfId="3" applyAlignment="1">
      <alignment horizontal="right"/>
    </xf>
    <xf numFmtId="0" fontId="4" fillId="3" borderId="0" xfId="3">
      <alignment horizontal="center"/>
    </xf>
    <xf numFmtId="0" fontId="4" fillId="3" borderId="0" xfId="3" applyAlignment="1">
      <alignment horizontal="left"/>
    </xf>
    <xf numFmtId="0" fontId="4" fillId="3" borderId="0" xfId="2" applyFont="1" applyFill="1" applyAlignment="1">
      <alignment horizontal="center"/>
    </xf>
    <xf numFmtId="0" fontId="3" fillId="4" borderId="0" xfId="0" applyFont="1" applyFill="1"/>
    <xf numFmtId="0" fontId="8" fillId="4" borderId="0" xfId="0" applyFont="1" applyFill="1" applyAlignment="1">
      <alignment horizontal="left"/>
    </xf>
    <xf numFmtId="0" fontId="8" fillId="4" borderId="0" xfId="0" applyFont="1" applyFill="1"/>
    <xf numFmtId="164" fontId="7" fillId="4" borderId="4" xfId="1" applyNumberFormat="1" applyFont="1" applyFill="1" applyBorder="1" applyAlignment="1">
      <alignment horizontal="center"/>
    </xf>
    <xf numFmtId="0" fontId="8" fillId="4" borderId="4" xfId="0" applyFont="1" applyFill="1" applyBorder="1"/>
    <xf numFmtId="0" fontId="8" fillId="4" borderId="3" xfId="0" applyFont="1" applyFill="1" applyBorder="1" applyAlignment="1"/>
    <xf numFmtId="0" fontId="8" fillId="4" borderId="0" xfId="0" applyFont="1" applyFill="1" applyBorder="1" applyAlignment="1"/>
    <xf numFmtId="0" fontId="3" fillId="4" borderId="0" xfId="0" applyFont="1" applyFill="1" applyBorder="1"/>
    <xf numFmtId="0" fontId="8" fillId="4" borderId="0" xfId="0" applyFont="1" applyFill="1" applyAlignment="1"/>
    <xf numFmtId="0" fontId="11" fillId="4" borderId="0" xfId="0" applyFont="1" applyFill="1"/>
    <xf numFmtId="0" fontId="12" fillId="4" borderId="0" xfId="0" applyFont="1" applyFill="1" applyAlignment="1">
      <alignment horizontal="right"/>
    </xf>
    <xf numFmtId="164" fontId="7" fillId="7" borderId="5" xfId="1" applyNumberFormat="1" applyFont="1" applyFill="1" applyBorder="1" applyAlignment="1">
      <alignment horizontal="center"/>
    </xf>
    <xf numFmtId="165" fontId="8" fillId="6" borderId="2" xfId="0" applyNumberFormat="1" applyFont="1" applyFill="1" applyBorder="1" applyAlignment="1">
      <alignment horizontal="right"/>
    </xf>
    <xf numFmtId="9" fontId="8" fillId="0" borderId="2" xfId="1" applyFont="1" applyFill="1" applyBorder="1" applyAlignment="1">
      <alignment horizontal="right"/>
    </xf>
    <xf numFmtId="0" fontId="8" fillId="0" borderId="2" xfId="0" applyNumberFormat="1" applyFont="1" applyFill="1" applyBorder="1" applyAlignment="1">
      <alignment horizontal="right"/>
    </xf>
    <xf numFmtId="164" fontId="8" fillId="4" borderId="0" xfId="0" applyNumberFormat="1" applyFont="1" applyFill="1"/>
    <xf numFmtId="7" fontId="7" fillId="7" borderId="5" xfId="5" applyNumberFormat="1" applyFont="1" applyFill="1" applyBorder="1" applyAlignment="1">
      <alignment horizontal="center"/>
    </xf>
    <xf numFmtId="0" fontId="8" fillId="4" borderId="0" xfId="2" applyFont="1" applyFill="1" applyBorder="1" applyAlignment="1"/>
    <xf numFmtId="0" fontId="3" fillId="8" borderId="0" xfId="0" applyFont="1" applyFill="1" applyBorder="1" applyAlignment="1"/>
    <xf numFmtId="0" fontId="8" fillId="4" borderId="0" xfId="0" applyFont="1" applyFill="1" applyAlignment="1">
      <alignment horizontal="center"/>
    </xf>
    <xf numFmtId="0" fontId="7" fillId="5" borderId="1" xfId="4" applyFont="1">
      <alignment horizontal="left"/>
    </xf>
    <xf numFmtId="0" fontId="7" fillId="4" borderId="4" xfId="0" applyFont="1" applyFill="1" applyBorder="1" applyAlignment="1">
      <alignment horizontal="left"/>
    </xf>
    <xf numFmtId="0" fontId="9" fillId="2" borderId="0" xfId="0" applyFont="1" applyFill="1" applyAlignment="1">
      <alignment horizontal="left" vertical="center"/>
    </xf>
    <xf numFmtId="0" fontId="2" fillId="2" borderId="0" xfId="0" applyFont="1" applyFill="1" applyAlignment="1">
      <alignment horizontal="left"/>
    </xf>
    <xf numFmtId="0" fontId="8" fillId="4" borderId="6" xfId="0" applyFont="1" applyFill="1" applyBorder="1" applyAlignment="1">
      <alignment horizontal="left" wrapText="1"/>
    </xf>
    <xf numFmtId="0" fontId="8" fillId="4" borderId="0" xfId="0" applyFont="1" applyFill="1" applyBorder="1" applyAlignment="1">
      <alignment horizontal="left" wrapText="1"/>
    </xf>
  </cellXfs>
  <cellStyles count="6">
    <cellStyle name="Currency" xfId="5" builtinId="4"/>
    <cellStyle name="Example" xfId="4" xr:uid="{8AA18322-7543-4EF4-876A-994B16D989D7}"/>
    <cellStyle name="Hyperlink" xfId="2" builtinId="8"/>
    <cellStyle name="NavigationLink" xfId="3" xr:uid="{BD241E6A-3925-4687-B913-AFA2B5C7B9E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764628</xdr:colOff>
      <xdr:row>17</xdr:row>
      <xdr:rowOff>140575</xdr:rowOff>
    </xdr:from>
    <xdr:ext cx="2895152" cy="357214"/>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75C2C063-14BF-412D-855F-8EA46F8A4B4A}"/>
                </a:ext>
              </a:extLst>
            </xdr:cNvPr>
            <xdr:cNvSpPr txBox="1"/>
          </xdr:nvSpPr>
          <xdr:spPr>
            <a:xfrm>
              <a:off x="935421" y="3057196"/>
              <a:ext cx="2895152" cy="357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𝐸𝑥𝑝𝑒𝑐𝑡𝑒𝑑</m:t>
                    </m:r>
                    <m:r>
                      <a:rPr lang="en-US" sz="1100" b="0" i="1">
                        <a:latin typeface="Cambria Math" panose="02040503050406030204" pitchFamily="18" charset="0"/>
                      </a:rPr>
                      <m:t> </m:t>
                    </m:r>
                    <m:r>
                      <a:rPr lang="en-US" sz="1100" b="0" i="1">
                        <a:latin typeface="Cambria Math" panose="02040503050406030204" pitchFamily="18" charset="0"/>
                      </a:rPr>
                      <m:t>𝐻𝑃𝑅</m:t>
                    </m:r>
                    <m:r>
                      <a:rPr lang="en-US" sz="1100" b="0" i="1">
                        <a:latin typeface="Cambria Math" panose="02040503050406030204" pitchFamily="18" charset="0"/>
                      </a:rPr>
                      <m:t>=</m:t>
                    </m:r>
                    <m:r>
                      <a:rPr lang="en-US" sz="1100" b="0" i="1">
                        <a:latin typeface="Cambria Math" panose="02040503050406030204" pitchFamily="18" charset="0"/>
                      </a:rPr>
                      <m:t>𝐸</m:t>
                    </m:r>
                    <m:d>
                      <m:dPr>
                        <m:ctrlPr>
                          <a:rPr lang="en-US" sz="1100" b="0" i="1">
                            <a:latin typeface="Cambria Math" panose="02040503050406030204" pitchFamily="18" charset="0"/>
                          </a:rPr>
                        </m:ctrlPr>
                      </m:dPr>
                      <m:e>
                        <m:r>
                          <a:rPr lang="en-US" sz="1100" b="0" i="1">
                            <a:latin typeface="Cambria Math" panose="02040503050406030204" pitchFamily="18" charset="0"/>
                          </a:rPr>
                          <m:t>𝑟</m:t>
                        </m:r>
                      </m:e>
                    </m:d>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𝐸</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𝐷</m:t>
                                </m:r>
                              </m:e>
                              <m:sub>
                                <m:r>
                                  <a:rPr lang="en-US" sz="1100" b="0" i="1">
                                    <a:latin typeface="Cambria Math" panose="02040503050406030204" pitchFamily="18" charset="0"/>
                                  </a:rPr>
                                  <m:t>1</m:t>
                                </m:r>
                              </m:sub>
                            </m:sSub>
                          </m:e>
                        </m:d>
                        <m:r>
                          <a:rPr lang="en-US" sz="1100" b="0" i="1">
                            <a:latin typeface="Cambria Math" panose="02040503050406030204" pitchFamily="18" charset="0"/>
                          </a:rPr>
                          <m:t>+[</m:t>
                        </m:r>
                        <m:r>
                          <a:rPr lang="en-US" sz="1100" b="0" i="1">
                            <a:latin typeface="Cambria Math" panose="02040503050406030204" pitchFamily="18" charset="0"/>
                          </a:rPr>
                          <m:t>𝐸</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1</m:t>
                                </m:r>
                              </m:sub>
                            </m:sSub>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0</m:t>
                            </m:r>
                          </m:sub>
                        </m:sSub>
                        <m:r>
                          <a:rPr lang="en-US" sz="1100" b="0" i="1">
                            <a:latin typeface="Cambria Math" panose="02040503050406030204" pitchFamily="18" charset="0"/>
                          </a:rPr>
                          <m:t>]</m:t>
                        </m:r>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0</m:t>
                            </m:r>
                          </m:sub>
                        </m:sSub>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75C2C063-14BF-412D-855F-8EA46F8A4B4A}"/>
                </a:ext>
              </a:extLst>
            </xdr:cNvPr>
            <xdr:cNvSpPr txBox="1"/>
          </xdr:nvSpPr>
          <xdr:spPr>
            <a:xfrm>
              <a:off x="935421" y="3057196"/>
              <a:ext cx="2895152" cy="357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𝐸𝑥𝑝𝑒𝑐𝑡𝑒𝑑 𝐻𝑃𝑅=𝐸(𝑟)=  (𝐸(𝐷_1 )+[𝐸(𝑃_1 )−𝑃_0])/𝑃_0 </a:t>
              </a:r>
              <a:endParaRPr lang="en-US" sz="1100"/>
            </a:p>
          </xdr:txBody>
        </xdr:sp>
      </mc:Fallback>
    </mc:AlternateContent>
    <xdr:clientData/>
  </xdr:oneCellAnchor>
  <xdr:oneCellAnchor>
    <xdr:from>
      <xdr:col>1</xdr:col>
      <xdr:colOff>788275</xdr:colOff>
      <xdr:row>21</xdr:row>
      <xdr:rowOff>183931</xdr:rowOff>
    </xdr:from>
    <xdr:ext cx="1446293" cy="1831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D5D7A2A5-33D7-467F-B694-C4EFF5C0A686}"/>
                </a:ext>
              </a:extLst>
            </xdr:cNvPr>
            <xdr:cNvSpPr txBox="1"/>
          </xdr:nvSpPr>
          <xdr:spPr>
            <a:xfrm>
              <a:off x="959068" y="3862552"/>
              <a:ext cx="1446293"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𝑘</m:t>
                    </m:r>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𝑓</m:t>
                        </m:r>
                      </m:sub>
                    </m:sSub>
                    <m:r>
                      <a:rPr lang="en-US" sz="1100" b="0" i="1">
                        <a:latin typeface="Cambria Math" panose="02040503050406030204" pitchFamily="18" charset="0"/>
                      </a:rPr>
                      <m:t>+</m:t>
                    </m:r>
                    <m:r>
                      <a:rPr lang="en-US" sz="1100" b="0" i="1">
                        <a:latin typeface="Cambria Math" panose="02040503050406030204" pitchFamily="18" charset="0"/>
                      </a:rPr>
                      <m:t>𝛽</m:t>
                    </m:r>
                    <m:r>
                      <a:rPr lang="en-US" sz="1100" b="0" i="1">
                        <a:latin typeface="Cambria Math" panose="02040503050406030204" pitchFamily="18" charset="0"/>
                      </a:rPr>
                      <m:t>[</m:t>
                    </m:r>
                    <m:r>
                      <a:rPr lang="en-US" sz="1100" b="0" i="1">
                        <a:latin typeface="Cambria Math" panose="02040503050406030204" pitchFamily="18" charset="0"/>
                      </a:rPr>
                      <m:t>𝐸</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𝑅</m:t>
                            </m:r>
                          </m:e>
                          <m:sub>
                            <m:r>
                              <a:rPr lang="en-US" sz="1100" b="0" i="1">
                                <a:latin typeface="Cambria Math" panose="02040503050406030204" pitchFamily="18" charset="0"/>
                              </a:rPr>
                              <m:t>𝑀</m:t>
                            </m:r>
                          </m:sub>
                        </m:sSub>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𝑓</m:t>
                        </m:r>
                      </m:sub>
                    </m:sSub>
                    <m:r>
                      <a:rPr lang="en-US" sz="1100" b="0" i="1">
                        <a:latin typeface="Cambria Math" panose="02040503050406030204" pitchFamily="18" charset="0"/>
                      </a:rPr>
                      <m:t>]</m:t>
                    </m:r>
                  </m:oMath>
                </m:oMathPara>
              </a14:m>
              <a:endParaRPr lang="en-US" sz="1100"/>
            </a:p>
          </xdr:txBody>
        </xdr:sp>
      </mc:Choice>
      <mc:Fallback xmlns="">
        <xdr:sp macro="" textlink="">
          <xdr:nvSpPr>
            <xdr:cNvPr id="3" name="TextBox 2">
              <a:extLst>
                <a:ext uri="{FF2B5EF4-FFF2-40B4-BE49-F238E27FC236}">
                  <a16:creationId xmlns:a16="http://schemas.microsoft.com/office/drawing/2014/main" id="{D5D7A2A5-33D7-467F-B694-C4EFF5C0A686}"/>
                </a:ext>
              </a:extLst>
            </xdr:cNvPr>
            <xdr:cNvSpPr txBox="1"/>
          </xdr:nvSpPr>
          <xdr:spPr>
            <a:xfrm>
              <a:off x="959068" y="3862552"/>
              <a:ext cx="1446293"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𝑘=𝑟_𝑓+𝛽[𝐸(𝑅_𝑀 )−𝑟_𝑓]</a:t>
              </a:r>
              <a:endParaRPr lang="en-US" sz="1100"/>
            </a:p>
          </xdr:txBody>
        </xdr:sp>
      </mc:Fallback>
    </mc:AlternateContent>
    <xdr:clientData/>
  </xdr:oneCellAnchor>
  <xdr:oneCellAnchor>
    <xdr:from>
      <xdr:col>1</xdr:col>
      <xdr:colOff>781707</xdr:colOff>
      <xdr:row>30</xdr:row>
      <xdr:rowOff>164224</xdr:rowOff>
    </xdr:from>
    <xdr:ext cx="1257075" cy="331309"/>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3060E269-6506-4C03-9F68-99606EAC5AE7}"/>
                </a:ext>
              </a:extLst>
            </xdr:cNvPr>
            <xdr:cNvSpPr txBox="1"/>
          </xdr:nvSpPr>
          <xdr:spPr>
            <a:xfrm>
              <a:off x="952500" y="5898931"/>
              <a:ext cx="1257075" cy="331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𝑉</m:t>
                        </m:r>
                      </m:e>
                      <m:sub>
                        <m:r>
                          <a:rPr lang="en-US" sz="1100" b="0" i="1">
                            <a:latin typeface="Cambria Math" panose="02040503050406030204" pitchFamily="18" charset="0"/>
                          </a:rPr>
                          <m:t>0</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𝐸</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𝐷</m:t>
                                </m:r>
                              </m:e>
                              <m:sub>
                                <m:r>
                                  <a:rPr lang="en-US" sz="1100" b="0" i="1">
                                    <a:latin typeface="Cambria Math" panose="02040503050406030204" pitchFamily="18" charset="0"/>
                                  </a:rPr>
                                  <m:t>1</m:t>
                                </m:r>
                              </m:sub>
                            </m:sSub>
                          </m:e>
                        </m:d>
                        <m:r>
                          <a:rPr lang="en-US" sz="1100" b="0" i="1">
                            <a:latin typeface="Cambria Math" panose="02040503050406030204" pitchFamily="18" charset="0"/>
                          </a:rPr>
                          <m:t>+</m:t>
                        </m:r>
                        <m:r>
                          <a:rPr lang="en-US" sz="1100" b="0" i="1">
                            <a:latin typeface="Cambria Math" panose="02040503050406030204" pitchFamily="18" charset="0"/>
                          </a:rPr>
                          <m:t>𝐸</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1</m:t>
                                </m:r>
                              </m:sub>
                            </m:sSub>
                          </m:e>
                        </m:d>
                      </m:num>
                      <m:den>
                        <m:r>
                          <a:rPr lang="en-US" sz="1100" b="0" i="1">
                            <a:latin typeface="Cambria Math" panose="02040503050406030204" pitchFamily="18" charset="0"/>
                          </a:rPr>
                          <m:t>1+</m:t>
                        </m:r>
                        <m:r>
                          <a:rPr lang="en-US" sz="1100" b="0" i="1">
                            <a:latin typeface="Cambria Math" panose="02040503050406030204" pitchFamily="18" charset="0"/>
                          </a:rPr>
                          <m:t>𝑘</m:t>
                        </m:r>
                      </m:den>
                    </m:f>
                  </m:oMath>
                </m:oMathPara>
              </a14:m>
              <a:endParaRPr lang="en-US" sz="1100"/>
            </a:p>
          </xdr:txBody>
        </xdr:sp>
      </mc:Choice>
      <mc:Fallback xmlns="">
        <xdr:sp macro="" textlink="">
          <xdr:nvSpPr>
            <xdr:cNvPr id="4" name="TextBox 3">
              <a:extLst>
                <a:ext uri="{FF2B5EF4-FFF2-40B4-BE49-F238E27FC236}">
                  <a16:creationId xmlns:a16="http://schemas.microsoft.com/office/drawing/2014/main" id="{3060E269-6506-4C03-9F68-99606EAC5AE7}"/>
                </a:ext>
              </a:extLst>
            </xdr:cNvPr>
            <xdr:cNvSpPr txBox="1"/>
          </xdr:nvSpPr>
          <xdr:spPr>
            <a:xfrm>
              <a:off x="952500" y="5898931"/>
              <a:ext cx="1257075" cy="331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𝑉_0=  (𝐸(𝐷_1 )+𝐸(𝑃_1 ))/(1+𝑘)</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1AFE-AFC7-4E58-AA38-FFED7EA2B1C2}">
  <sheetPr codeName="Sheet3">
    <pageSetUpPr autoPageBreaks="0" fitToPage="1"/>
  </sheetPr>
  <dimension ref="A1:P38"/>
  <sheetViews>
    <sheetView tabSelected="1" zoomScale="145" zoomScaleNormal="145" workbookViewId="0">
      <pane ySplit="3" topLeftCell="A4" activePane="bottomLeft" state="frozen"/>
      <selection pane="bottomLeft" activeCell="B30" sqref="B30"/>
    </sheetView>
  </sheetViews>
  <sheetFormatPr defaultColWidth="8.88671875" defaultRowHeight="13.8" x14ac:dyDescent="0.25"/>
  <cols>
    <col min="1" max="1" width="2.5546875" style="7" customWidth="1"/>
    <col min="2" max="10" width="12.44140625" style="7" customWidth="1"/>
    <col min="11" max="12" width="8.88671875" style="7" customWidth="1"/>
    <col min="13" max="16384" width="8.88671875" style="7"/>
  </cols>
  <sheetData>
    <row r="1" spans="2:16" s="1" customFormat="1" ht="13.95" customHeight="1" x14ac:dyDescent="0.25">
      <c r="B1" s="29" t="s">
        <v>2</v>
      </c>
      <c r="C1" s="29"/>
      <c r="D1" s="29"/>
      <c r="E1" s="29"/>
      <c r="F1" s="29"/>
      <c r="G1" s="29"/>
      <c r="H1" s="29"/>
      <c r="I1" s="29"/>
      <c r="J1" s="29"/>
      <c r="K1" s="29"/>
      <c r="L1" s="29"/>
      <c r="M1" s="30"/>
      <c r="N1" s="30"/>
      <c r="O1" s="30"/>
      <c r="P1" s="30"/>
    </row>
    <row r="2" spans="2:16" s="1" customFormat="1" ht="13.95" customHeight="1" x14ac:dyDescent="0.25">
      <c r="B2" s="29"/>
      <c r="C2" s="29"/>
      <c r="D2" s="29"/>
      <c r="E2" s="29"/>
      <c r="F2" s="29"/>
      <c r="G2" s="29"/>
      <c r="H2" s="29"/>
      <c r="I2" s="29"/>
      <c r="J2" s="29"/>
      <c r="K2" s="29"/>
      <c r="L2" s="29"/>
      <c r="M2" s="30"/>
      <c r="N2" s="30"/>
      <c r="O2" s="30"/>
      <c r="P2" s="30"/>
    </row>
    <row r="3" spans="2:16" s="2" customFormat="1" x14ac:dyDescent="0.25">
      <c r="J3" s="3"/>
      <c r="K3" s="4"/>
      <c r="L3" s="5"/>
      <c r="M3" s="6"/>
    </row>
    <row r="4" spans="2:16" ht="15" customHeight="1" x14ac:dyDescent="0.25"/>
    <row r="5" spans="2:16" x14ac:dyDescent="0.25">
      <c r="B5" s="27" t="s">
        <v>3</v>
      </c>
      <c r="C5" s="27"/>
      <c r="D5" s="27"/>
      <c r="E5" s="27"/>
      <c r="F5" s="27"/>
      <c r="G5" s="27"/>
      <c r="H5" s="27"/>
      <c r="I5" s="27"/>
      <c r="J5" s="27"/>
      <c r="K5" s="27"/>
    </row>
    <row r="6" spans="2:16" ht="14.25" customHeight="1" x14ac:dyDescent="0.25">
      <c r="B6" s="31" t="str">
        <f ca="1">CHOOSE(RANDBETWEEN(1,7),"ABCD","BCDE","CDEF","DEFG","EFGH","FGHI","GHIJ")&amp;" Corp.'s share price is currently "&amp;TEXT(C14,"$0")&amp;", and you expect it to be trading at "&amp;TEXT(C15,"$0")&amp;" at the end of your holding period. You expect they will pay a dividend of "&amp;TEXT(C13,"$0")&amp;" at the end of your holding period. Historically, this stock has returned "&amp;F14&amp;" times the market return by the index model, where the market return is proxied using the "&amp;CHOOSE(RANDBETWEEN(1,4),"S&amp;P 500","CRSP U.S. Total Market", "Russell 3000", "Wilshire 5000")&amp;" index. You expect the return on this index to be "&amp;TEXT(F15,"0%")&amp;", and T-bills are yielding "&amp;TEXT(F13,"0%")&amp;". Do you believe these shares over-, under-, or appropriately-valued?"</f>
        <v>BCDE Corp.'s share price is currently $103, and you expect it to be trading at $109 at the end of your holding period. You expect they will pay a dividend of $7 at the end of your holding period. Historically, this stock has returned 0.8 times the market return by the index model, where the market return is proxied using the Russell 3000 index. You expect the return on this index to be 15%, and T-bills are yielding 4%. Do you believe these shares over-, under-, or appropriately-valued?</v>
      </c>
      <c r="C6" s="31"/>
      <c r="D6" s="31"/>
      <c r="E6" s="31"/>
      <c r="F6" s="31"/>
      <c r="G6" s="31"/>
      <c r="H6" s="31"/>
      <c r="I6" s="31"/>
      <c r="J6" s="31"/>
      <c r="K6" s="31"/>
    </row>
    <row r="7" spans="2:16" x14ac:dyDescent="0.25">
      <c r="B7" s="32"/>
      <c r="C7" s="32"/>
      <c r="D7" s="32"/>
      <c r="E7" s="32"/>
      <c r="F7" s="32"/>
      <c r="G7" s="32"/>
      <c r="H7" s="32"/>
      <c r="I7" s="32"/>
      <c r="J7" s="32"/>
      <c r="K7" s="32"/>
    </row>
    <row r="8" spans="2:16" x14ac:dyDescent="0.25">
      <c r="B8" s="32"/>
      <c r="C8" s="32"/>
      <c r="D8" s="32"/>
      <c r="E8" s="32"/>
      <c r="F8" s="32"/>
      <c r="G8" s="32"/>
      <c r="H8" s="32"/>
      <c r="I8" s="32"/>
      <c r="J8" s="32"/>
      <c r="K8" s="32"/>
    </row>
    <row r="9" spans="2:16" x14ac:dyDescent="0.25">
      <c r="B9" s="32"/>
      <c r="C9" s="32"/>
      <c r="D9" s="32"/>
      <c r="E9" s="32"/>
      <c r="F9" s="32"/>
      <c r="G9" s="32"/>
      <c r="H9" s="32"/>
      <c r="I9" s="32"/>
      <c r="J9" s="32"/>
      <c r="K9" s="32"/>
    </row>
    <row r="10" spans="2:16" x14ac:dyDescent="0.25">
      <c r="B10" s="8"/>
      <c r="C10" s="8"/>
      <c r="D10" s="8"/>
      <c r="E10" s="8"/>
      <c r="F10" s="8"/>
      <c r="G10" s="8"/>
      <c r="H10" s="8"/>
      <c r="I10" s="8"/>
      <c r="J10" s="8"/>
      <c r="K10" s="8"/>
    </row>
    <row r="11" spans="2:16" x14ac:dyDescent="0.25">
      <c r="B11" s="28" t="s">
        <v>10</v>
      </c>
      <c r="C11" s="28"/>
      <c r="D11" s="28"/>
      <c r="E11" s="28"/>
      <c r="F11" s="28"/>
      <c r="G11" s="28"/>
      <c r="H11" s="28"/>
      <c r="I11" s="28"/>
      <c r="J11" s="28"/>
      <c r="K11" s="28"/>
    </row>
    <row r="12" spans="2:16" x14ac:dyDescent="0.25">
      <c r="B12" s="8"/>
      <c r="C12" s="8"/>
      <c r="D12" s="8"/>
      <c r="E12" s="8"/>
      <c r="F12" s="8"/>
      <c r="G12" s="8"/>
      <c r="H12" s="8"/>
      <c r="I12" s="8"/>
      <c r="J12" s="8"/>
      <c r="K12" s="8"/>
    </row>
    <row r="13" spans="2:16" ht="16.2" x14ac:dyDescent="0.35">
      <c r="C13" s="19">
        <f ca="1">RANDBETWEEN(1,10)</f>
        <v>7</v>
      </c>
      <c r="D13" s="8" t="s">
        <v>8</v>
      </c>
      <c r="E13" s="8"/>
      <c r="F13" s="20">
        <f ca="1">RANDBETWEEN(2,5)/100</f>
        <v>0.04</v>
      </c>
      <c r="G13" s="9" t="s">
        <v>4</v>
      </c>
      <c r="H13" s="8"/>
      <c r="I13" s="8"/>
      <c r="J13" s="8"/>
      <c r="K13" s="8"/>
    </row>
    <row r="14" spans="2:16" ht="16.2" x14ac:dyDescent="0.35">
      <c r="C14" s="19">
        <f ca="1">RANDBETWEEN(95,105)</f>
        <v>103</v>
      </c>
      <c r="D14" s="12" t="s">
        <v>7</v>
      </c>
      <c r="E14" s="15"/>
      <c r="F14" s="21">
        <f ca="1">RANDBETWEEN(7,15)/10</f>
        <v>0.8</v>
      </c>
      <c r="G14" s="16" t="s">
        <v>9</v>
      </c>
      <c r="H14" s="9"/>
      <c r="I14" s="9"/>
      <c r="J14" s="9"/>
      <c r="K14" s="9"/>
    </row>
    <row r="15" spans="2:16" ht="16.2" x14ac:dyDescent="0.35">
      <c r="C15" s="19">
        <f ca="1">RANDBETWEEN(106,110)</f>
        <v>109</v>
      </c>
      <c r="D15" s="12" t="s">
        <v>6</v>
      </c>
      <c r="E15" s="15"/>
      <c r="F15" s="20">
        <f ca="1">RANDBETWEEN(5,20)/100</f>
        <v>0.15</v>
      </c>
      <c r="G15" s="9" t="s">
        <v>5</v>
      </c>
      <c r="H15" s="9"/>
      <c r="I15" s="9"/>
      <c r="J15" s="9"/>
      <c r="K15" s="9"/>
    </row>
    <row r="16" spans="2:16" x14ac:dyDescent="0.25">
      <c r="D16" s="9"/>
      <c r="E16" s="9"/>
      <c r="F16" s="9"/>
      <c r="G16" s="9"/>
      <c r="H16" s="9"/>
      <c r="I16" s="9"/>
      <c r="J16" s="9"/>
      <c r="K16" s="9"/>
    </row>
    <row r="17" spans="2:11" x14ac:dyDescent="0.25">
      <c r="B17" s="28" t="s">
        <v>11</v>
      </c>
      <c r="C17" s="28"/>
      <c r="D17" s="28"/>
      <c r="E17" s="28"/>
      <c r="F17" s="28"/>
      <c r="G17" s="28"/>
      <c r="H17" s="28"/>
      <c r="I17" s="28"/>
      <c r="J17" s="28"/>
      <c r="K17" s="28"/>
    </row>
    <row r="18" spans="2:11" ht="14.4" thickBot="1" x14ac:dyDescent="0.3">
      <c r="D18" s="9"/>
      <c r="E18" s="9"/>
      <c r="F18" s="9"/>
      <c r="G18" s="9"/>
      <c r="H18" s="9"/>
      <c r="I18" s="9"/>
      <c r="J18" s="9"/>
      <c r="K18" s="9"/>
    </row>
    <row r="19" spans="2:11" ht="14.4" thickBot="1" x14ac:dyDescent="0.3">
      <c r="D19" s="9"/>
      <c r="E19" s="9"/>
      <c r="F19" s="9"/>
      <c r="G19" s="17" t="s">
        <v>14</v>
      </c>
      <c r="H19" s="18">
        <f ca="1">(C15-C14+C13)/C14</f>
        <v>0.12621359223300971</v>
      </c>
      <c r="I19" s="9"/>
      <c r="J19" s="9"/>
      <c r="K19" s="9"/>
    </row>
    <row r="20" spans="2:11" x14ac:dyDescent="0.25">
      <c r="D20" s="9"/>
      <c r="E20" s="9"/>
      <c r="F20" s="9"/>
      <c r="G20" s="9"/>
      <c r="H20" s="9"/>
      <c r="I20" s="9"/>
      <c r="J20" s="9"/>
      <c r="K20" s="9"/>
    </row>
    <row r="21" spans="2:11" x14ac:dyDescent="0.25">
      <c r="B21" s="28" t="s">
        <v>12</v>
      </c>
      <c r="C21" s="28"/>
      <c r="D21" s="28"/>
      <c r="E21" s="28"/>
      <c r="F21" s="28"/>
      <c r="G21" s="28"/>
      <c r="H21" s="28"/>
      <c r="I21" s="28"/>
      <c r="J21" s="28"/>
      <c r="K21" s="28"/>
    </row>
    <row r="22" spans="2:11" ht="14.4" thickBot="1" x14ac:dyDescent="0.3">
      <c r="B22" s="9"/>
      <c r="C22" s="9"/>
      <c r="D22" s="9"/>
      <c r="E22" s="9"/>
      <c r="F22" s="9"/>
      <c r="G22" s="9"/>
      <c r="H22" s="9"/>
      <c r="I22" s="9"/>
      <c r="J22" s="9"/>
      <c r="K22" s="9"/>
    </row>
    <row r="23" spans="2:11" ht="14.4" thickBot="1" x14ac:dyDescent="0.3">
      <c r="G23" s="17" t="s">
        <v>15</v>
      </c>
      <c r="H23" s="18">
        <f ca="1">F13+(F14*(F15-F13))</f>
        <v>0.128</v>
      </c>
      <c r="K23" s="9"/>
    </row>
    <row r="24" spans="2:11" x14ac:dyDescent="0.25">
      <c r="J24" s="8"/>
      <c r="K24" s="9"/>
    </row>
    <row r="25" spans="2:11" x14ac:dyDescent="0.25">
      <c r="B25" s="28" t="s">
        <v>13</v>
      </c>
      <c r="C25" s="28"/>
      <c r="D25" s="28"/>
      <c r="E25" s="28"/>
      <c r="F25" s="28"/>
      <c r="G25" s="28"/>
      <c r="H25" s="28"/>
      <c r="I25" s="28"/>
      <c r="J25" s="28"/>
      <c r="K25" s="28"/>
    </row>
    <row r="27" spans="2:11" x14ac:dyDescent="0.25">
      <c r="C27" s="22" t="str">
        <f ca="1">IF(H19&gt;H23,"The expected return exceeds the required return; therefore, these shares are undervalued.",IF(H19&lt;H23,"The expected return is less than the required return; therefore, these shares are overvalued","The expected return is the same as the required return; therefore, these shares are appropriately priced."))</f>
        <v>The expected return is less than the required return; therefore, these shares are overvalued</v>
      </c>
    </row>
    <row r="28" spans="2:11" x14ac:dyDescent="0.25">
      <c r="C28" s="22"/>
    </row>
    <row r="29" spans="2:11" x14ac:dyDescent="0.25">
      <c r="B29" s="28" t="s">
        <v>18</v>
      </c>
      <c r="C29" s="28"/>
      <c r="D29" s="28"/>
      <c r="E29" s="28"/>
      <c r="F29" s="28"/>
      <c r="G29" s="28"/>
      <c r="H29" s="28"/>
      <c r="I29" s="28"/>
      <c r="J29" s="28"/>
      <c r="K29" s="28"/>
    </row>
    <row r="30" spans="2:11" x14ac:dyDescent="0.25">
      <c r="B30" s="9" t="s">
        <v>16</v>
      </c>
      <c r="C30" s="22"/>
      <c r="D30" s="9"/>
      <c r="E30" s="9"/>
      <c r="F30" s="9"/>
      <c r="G30" s="9"/>
      <c r="H30" s="9"/>
      <c r="I30" s="9"/>
    </row>
    <row r="31" spans="2:11" ht="14.4" thickBot="1" x14ac:dyDescent="0.3">
      <c r="B31" s="9"/>
      <c r="C31" s="22"/>
      <c r="D31" s="9"/>
      <c r="E31" s="9"/>
      <c r="F31" s="9"/>
      <c r="G31" s="9"/>
      <c r="H31" s="9"/>
      <c r="I31" s="9"/>
    </row>
    <row r="32" spans="2:11" ht="16.8" thickBot="1" x14ac:dyDescent="0.4">
      <c r="B32" s="9"/>
      <c r="C32" s="22"/>
      <c r="D32" s="9"/>
      <c r="E32" s="9"/>
      <c r="F32" s="9"/>
      <c r="G32" s="17" t="s">
        <v>17</v>
      </c>
      <c r="H32" s="23">
        <f ca="1">(C13+C15)/(1+H23)</f>
        <v>102.8368794326241</v>
      </c>
      <c r="I32" s="9"/>
    </row>
    <row r="33" spans="1:11" x14ac:dyDescent="0.25">
      <c r="B33" s="9"/>
      <c r="C33" s="22"/>
      <c r="D33" s="9"/>
      <c r="E33" s="9"/>
      <c r="F33" s="9"/>
      <c r="G33" s="9"/>
      <c r="H33" s="9"/>
      <c r="I33" s="9"/>
    </row>
    <row r="34" spans="1:11" x14ac:dyDescent="0.25">
      <c r="B34" s="9"/>
      <c r="C34" s="22"/>
      <c r="D34" s="9"/>
      <c r="E34" s="9"/>
      <c r="F34" s="9"/>
      <c r="G34" s="9"/>
      <c r="H34" s="9"/>
      <c r="I34" s="9"/>
    </row>
    <row r="35" spans="1:11" x14ac:dyDescent="0.25">
      <c r="B35" s="9"/>
      <c r="C35" s="22" t="str">
        <f ca="1">IF(H32&gt;C14,"The intrinsic value exceeds the share price; therefore, these shares are undervalued.",IF(H32&lt;C14,"The intrinsic value is less than the share price; therefore, these shares are overvalued","The shares are appropriately valued by our model."))</f>
        <v>The intrinsic value is less than the share price; therefore, these shares are overvalued</v>
      </c>
      <c r="D35" s="9"/>
      <c r="E35" s="9"/>
      <c r="F35" s="9"/>
      <c r="G35" s="9"/>
      <c r="H35" s="9"/>
      <c r="I35" s="9"/>
    </row>
    <row r="36" spans="1:11" x14ac:dyDescent="0.25">
      <c r="B36" s="10"/>
      <c r="C36" s="11"/>
      <c r="D36" s="10"/>
      <c r="E36" s="11"/>
      <c r="F36" s="11"/>
      <c r="G36" s="10"/>
      <c r="H36" s="11"/>
      <c r="I36" s="11"/>
      <c r="J36" s="11"/>
      <c r="K36" s="11"/>
    </row>
    <row r="37" spans="1:11" x14ac:dyDescent="0.25">
      <c r="B37" s="9"/>
      <c r="C37" s="9"/>
      <c r="D37" s="9"/>
      <c r="E37" s="9"/>
      <c r="F37" s="9"/>
      <c r="G37" s="9"/>
      <c r="H37" s="9"/>
      <c r="I37" s="9"/>
      <c r="J37" s="9"/>
      <c r="K37" s="9"/>
    </row>
    <row r="38" spans="1:11" x14ac:dyDescent="0.25">
      <c r="A38" s="25"/>
      <c r="B38" s="24" t="s">
        <v>0</v>
      </c>
      <c r="C38" s="13"/>
      <c r="D38" s="14"/>
      <c r="E38" s="9"/>
      <c r="F38" s="9"/>
      <c r="G38" s="9"/>
      <c r="H38" s="9"/>
      <c r="I38" s="9"/>
      <c r="J38" s="26" t="s">
        <v>1</v>
      </c>
      <c r="K38" s="26"/>
    </row>
  </sheetData>
  <mergeCells count="10">
    <mergeCell ref="J38:K38"/>
    <mergeCell ref="B5:K5"/>
    <mergeCell ref="B29:K29"/>
    <mergeCell ref="B1:L2"/>
    <mergeCell ref="M1:P2"/>
    <mergeCell ref="B17:K17"/>
    <mergeCell ref="B21:K21"/>
    <mergeCell ref="B25:K25"/>
    <mergeCell ref="B11:K11"/>
    <mergeCell ref="B6:K9"/>
  </mergeCells>
  <dataValidations count="1">
    <dataValidation type="decimal" allowBlank="1" showInputMessage="1" showErrorMessage="1" error="Choose a dividend value less than the minimum of the beginning or ending share price. Press Escape to exit the cell." sqref="C13" xr:uid="{DA8096FF-8612-4AC9-A533-AB0B93E9DE10}">
      <formula1>0</formula1>
      <formula2>MIN(C14:C15)</formula2>
    </dataValidation>
  </dataValidations>
  <hyperlinks>
    <hyperlink ref="B38" location="'Expected vs. Required'!A4" display="▲Top" xr:uid="{6B487DAA-2771-4FDA-9C02-CF82AAD79660}"/>
  </hyperlinks>
  <pageMargins left="0.7" right="0.7" top="0.75" bottom="0.75" header="0.3" footer="0.3"/>
  <pageSetup orientation="landscape"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Expected vs. Required</vt:lpstr>
    </vt:vector>
  </TitlesOfParts>
  <Company>University of Richmond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Farizo, Joseph</dc:creator>
  <cp:lastModifiedBy>jfari</cp:lastModifiedBy>
  <dcterms:created xsi:type="dcterms:W3CDTF">2020-08-06T18:10:20Z</dcterms:created>
  <dcterms:modified xsi:type="dcterms:W3CDTF">2020-10-22T15:54:07Z</dcterms:modified>
</cp:coreProperties>
</file>