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jfarizo\Dropbox\University of Richmond\FIN 366 Investments\Spring 2021\"/>
    </mc:Choice>
  </mc:AlternateContent>
  <xr:revisionPtr revIDLastSave="0" documentId="8_{323379A8-606D-411F-8FD1-4FCA1206EB6E}" xr6:coauthVersionLast="36" xr6:coauthVersionMax="36" xr10:uidLastSave="{00000000-0000-0000-0000-000000000000}"/>
  <bookViews>
    <workbookView xWindow="0" yWindow="0" windowWidth="28800" windowHeight="12825" xr2:uid="{8EDA8B38-7AED-447D-95A3-DB502284510C}"/>
  </bookViews>
  <sheets>
    <sheet name="Buying on Margin" sheetId="1" r:id="rId1"/>
    <sheet name="Maint. Margin and Margin Calls" sheetId="2" r:id="rId2"/>
    <sheet name="Returns to Buying on Margin"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3" l="1"/>
  <c r="J18" i="3"/>
  <c r="B6" i="3"/>
  <c r="E21" i="2"/>
  <c r="B14" i="3" l="1"/>
  <c r="B13" i="3"/>
  <c r="B12" i="3"/>
  <c r="I20" i="3" s="1"/>
  <c r="B11" i="3"/>
  <c r="B10" i="3"/>
  <c r="C19" i="2"/>
  <c r="C18" i="2"/>
  <c r="C17" i="2"/>
  <c r="E39" i="1"/>
  <c r="B36" i="1"/>
  <c r="E31" i="1"/>
  <c r="B28" i="1"/>
  <c r="I19" i="1"/>
  <c r="I31" i="1" s="1"/>
  <c r="E19" i="1"/>
  <c r="C13" i="1"/>
  <c r="C12" i="1"/>
  <c r="B6" i="1"/>
  <c r="F19" i="3" l="1"/>
  <c r="I20" i="1"/>
  <c r="C26" i="1" s="1"/>
  <c r="I18" i="3"/>
  <c r="I32" i="1"/>
  <c r="C34" i="1" s="1"/>
  <c r="G20" i="3"/>
  <c r="H20" i="3" s="1"/>
  <c r="I39" i="1"/>
  <c r="I40" i="1" s="1"/>
  <c r="C42" i="1" s="1"/>
  <c r="F21" i="3"/>
  <c r="I19" i="3"/>
  <c r="J19" i="3" s="1"/>
  <c r="F18" i="3"/>
  <c r="F20" i="3"/>
  <c r="G21" i="3"/>
  <c r="H21" i="3" s="1"/>
  <c r="I21" i="3"/>
  <c r="J21" i="3" l="1"/>
</calcChain>
</file>

<file path=xl/sharedStrings.xml><?xml version="1.0" encoding="utf-8"?>
<sst xmlns="http://schemas.openxmlformats.org/spreadsheetml/2006/main" count="68" uniqueCount="48">
  <si>
    <t>Buying on Margin</t>
  </si>
  <si>
    <t>◄ Prev</t>
  </si>
  <si>
    <t>Next ►</t>
  </si>
  <si>
    <t>Buying on Margin Example</t>
  </si>
  <si>
    <t>Amount the Investor Contributes</t>
  </si>
  <si>
    <t>Shares Purchased</t>
  </si>
  <si>
    <t>Original Price</t>
  </si>
  <si>
    <t>Questions:</t>
  </si>
  <si>
    <t>1.) What does the balance sheet for the investor look like?</t>
  </si>
  <si>
    <t>Solution #1: The balance presents the value of the stock purchased, the loan, and the equity, or the portion you are entitled to after paying your loan.</t>
  </si>
  <si>
    <t>Assets</t>
  </si>
  <si>
    <t>Value of Stock</t>
  </si>
  <si>
    <t>Loan from broker</t>
  </si>
  <si>
    <t>Equity</t>
  </si>
  <si>
    <t>▲Top</t>
  </si>
  <si>
    <t>Maintenance Margins and Margin Calls</t>
  </si>
  <si>
    <t>Notice the left hand side is the formula for the margin: equity in the numerator, value of stock in the denominator.</t>
  </si>
  <si>
    <t>Maintenance Margin and Margin Calls Example</t>
  </si>
  <si>
    <t>Using the data from the previous page (referenced below), how far can the share price fall before a margin call, assuming the given maintenance margin? Choose various maintenance margins for additional practice.</t>
  </si>
  <si>
    <t>Maintenance Margin</t>
  </si>
  <si>
    <t>Original Share Price</t>
  </si>
  <si>
    <t>Returns to Buying on Margin</t>
  </si>
  <si>
    <t>Returns to Buying on Margin Example</t>
  </si>
  <si>
    <t>Stock Up</t>
  </si>
  <si>
    <t>Stock Down</t>
  </si>
  <si>
    <t>Amount the Investor Contributes if Margin Loan</t>
  </si>
  <si>
    <t>Simple Interest on Margin Loan</t>
  </si>
  <si>
    <t>Solutions</t>
  </si>
  <si>
    <t>Value Today</t>
  </si>
  <si>
    <t>Loan</t>
  </si>
  <si>
    <t>Prin. &amp; Intr.</t>
  </si>
  <si>
    <t>Initial Investment</t>
  </si>
  <si>
    <t>% Return</t>
  </si>
  <si>
    <t>A.)</t>
  </si>
  <si>
    <t>Return if stock up:</t>
  </si>
  <si>
    <t>B.)</t>
  </si>
  <si>
    <t>Return if stock down:</t>
  </si>
  <si>
    <t>C.)</t>
  </si>
  <si>
    <t>Return if stock up with margin:</t>
  </si>
  <si>
    <t>D.)</t>
  </si>
  <si>
    <t>Return if stock down with margin:</t>
  </si>
  <si>
    <t>For parts (A) and (B), the % return is simply the return to holding the stock. For parts (C) and (D), notice that we use the same % change formula, but we take into account the repayment of the loan:</t>
  </si>
  <si>
    <r>
      <t>2.) Determine the</t>
    </r>
    <r>
      <rPr>
        <i/>
        <sz val="11"/>
        <rFont val="Arial"/>
        <family val="2"/>
      </rPr>
      <t xml:space="preserve"> initial margin</t>
    </r>
    <r>
      <rPr>
        <sz val="11"/>
        <rFont val="Arial"/>
        <family val="2"/>
      </rPr>
      <t>.</t>
    </r>
  </si>
  <si>
    <r>
      <t xml:space="preserve">Solution #2: The </t>
    </r>
    <r>
      <rPr>
        <i/>
        <sz val="11"/>
        <rFont val="Arial"/>
        <family val="2"/>
      </rPr>
      <t xml:space="preserve">margin </t>
    </r>
    <r>
      <rPr>
        <sz val="11"/>
        <rFont val="Arial"/>
        <family val="2"/>
      </rPr>
      <t>is computed as:</t>
    </r>
  </si>
  <si>
    <t>© Joseph Farizo</t>
  </si>
  <si>
    <r>
      <t xml:space="preserve">To determine the price that the shares must fall to before a broker issues a margin call, solve the following (which equates your margin after a price change and the maintenance margin) for Price </t>
    </r>
    <r>
      <rPr>
        <b/>
        <i/>
        <sz val="11"/>
        <rFont val="Arial"/>
        <family val="2"/>
      </rPr>
      <t>P</t>
    </r>
    <r>
      <rPr>
        <i/>
        <sz val="11"/>
        <rFont val="Arial"/>
        <family val="2"/>
      </rPr>
      <t>:</t>
    </r>
  </si>
  <si>
    <r>
      <t xml:space="preserve">Price, </t>
    </r>
    <r>
      <rPr>
        <b/>
        <i/>
        <sz val="11"/>
        <rFont val="Arial"/>
        <family val="2"/>
      </rPr>
      <t>P</t>
    </r>
    <r>
      <rPr>
        <sz val="11"/>
        <rFont val="Arial"/>
        <family val="2"/>
      </rPr>
      <t xml:space="preserve"> that triggers a margin call:</t>
    </r>
  </si>
  <si>
    <t>Liabilities &amp;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</si>
</sst>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0.0%"/>
  </numFmts>
  <fonts count="16" x14ac:knownFonts="1">
    <font>
      <sz val="11"/>
      <color theme="1"/>
      <name val="Calibri"/>
      <family val="2"/>
      <scheme val="minor"/>
    </font>
    <font>
      <sz val="11"/>
      <color theme="1"/>
      <name val="Calibri"/>
      <family val="2"/>
      <scheme val="minor"/>
    </font>
    <font>
      <sz val="20"/>
      <color theme="0"/>
      <name val="Times New Roman"/>
      <family val="1"/>
    </font>
    <font>
      <sz val="11"/>
      <name val="Tahoma"/>
      <family val="2"/>
    </font>
    <font>
      <sz val="11"/>
      <color theme="0"/>
      <name val="Tahoma"/>
      <family val="2"/>
    </font>
    <font>
      <u/>
      <sz val="11"/>
      <color theme="4"/>
      <name val="Tahoma"/>
      <family val="2"/>
    </font>
    <font>
      <b/>
      <sz val="11"/>
      <name val="Tahoma"/>
      <family val="2"/>
    </font>
    <font>
      <sz val="11"/>
      <color rgb="FFEFE0D9"/>
      <name val="Tahoma"/>
      <family val="2"/>
    </font>
    <font>
      <sz val="11"/>
      <name val="Arial"/>
      <family val="2"/>
    </font>
    <font>
      <b/>
      <sz val="11"/>
      <name val="Arial"/>
      <family val="2"/>
    </font>
    <font>
      <b/>
      <i/>
      <sz val="11"/>
      <name val="Arial"/>
      <family val="2"/>
    </font>
    <font>
      <i/>
      <sz val="11"/>
      <name val="Arial"/>
      <family val="2"/>
    </font>
    <font>
      <sz val="11"/>
      <color rgb="FFEFE0D9"/>
      <name val="Arial"/>
      <family val="2"/>
    </font>
    <font>
      <b/>
      <sz val="11"/>
      <color theme="0"/>
      <name val="Arial"/>
      <family val="2"/>
    </font>
    <font>
      <sz val="20"/>
      <color theme="0"/>
      <name val="Georgia"/>
      <family val="1"/>
    </font>
    <font>
      <sz val="11"/>
      <color theme="0"/>
      <name val="Arial"/>
      <family val="2"/>
    </font>
  </fonts>
  <fills count="8">
    <fill>
      <patternFill patternType="none"/>
    </fill>
    <fill>
      <patternFill patternType="gray125"/>
    </fill>
    <fill>
      <patternFill patternType="solid">
        <fgColor rgb="FF990000"/>
        <bgColor indexed="64"/>
      </patternFill>
    </fill>
    <fill>
      <patternFill patternType="solid">
        <fgColor rgb="FF000066"/>
        <bgColor indexed="64"/>
      </patternFill>
    </fill>
    <fill>
      <patternFill patternType="solid">
        <fgColor rgb="FFEFE0D9"/>
        <bgColor indexed="64"/>
      </patternFill>
    </fill>
    <fill>
      <patternFill patternType="solid">
        <fgColor theme="2" tint="-9.9978637043366805E-2"/>
        <bgColor indexed="64"/>
      </patternFill>
    </fill>
    <fill>
      <patternFill patternType="solid">
        <fgColor theme="0"/>
        <bgColor indexed="64"/>
      </patternFill>
    </fill>
    <fill>
      <gradientFill degree="45">
        <stop position="0">
          <color rgb="FF990000"/>
        </stop>
        <stop position="1">
          <color rgb="FF000066"/>
        </stop>
      </gradientFill>
    </fill>
  </fills>
  <borders count="13">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4" fillId="3" borderId="0">
      <alignment horizontal="center"/>
    </xf>
    <xf numFmtId="0" fontId="6" fillId="5" borderId="1">
      <alignment horizontal="left"/>
    </xf>
    <xf numFmtId="0" fontId="3" fillId="4" borderId="0">
      <alignment horizontal="left"/>
    </xf>
  </cellStyleXfs>
  <cellXfs count="108">
    <xf numFmtId="0" fontId="0" fillId="0" borderId="0" xfId="0"/>
    <xf numFmtId="0" fontId="3" fillId="2" borderId="0" xfId="0" applyFont="1" applyFill="1"/>
    <xf numFmtId="0" fontId="3" fillId="3" borderId="0" xfId="0" applyFont="1" applyFill="1"/>
    <xf numFmtId="0" fontId="4" fillId="3" borderId="0" xfId="4" applyAlignment="1">
      <alignment horizontal="right"/>
    </xf>
    <xf numFmtId="0" fontId="4" fillId="3" borderId="0" xfId="3" applyFont="1" applyFill="1" applyAlignment="1">
      <alignment horizontal="center"/>
    </xf>
    <xf numFmtId="0" fontId="3" fillId="4" borderId="0" xfId="0" applyFont="1" applyFill="1"/>
    <xf numFmtId="0" fontId="7" fillId="4" borderId="0" xfId="0" applyFont="1" applyFill="1"/>
    <xf numFmtId="164" fontId="7" fillId="4" borderId="0" xfId="0" applyNumberFormat="1" applyFont="1" applyFill="1" applyAlignment="1">
      <alignment horizontal="center"/>
    </xf>
    <xf numFmtId="0" fontId="7" fillId="4" borderId="0" xfId="0" applyNumberFormat="1" applyFont="1" applyFill="1" applyAlignment="1">
      <alignment horizontal="center"/>
    </xf>
    <xf numFmtId="0" fontId="7" fillId="4" borderId="0" xfId="0" applyFont="1" applyFill="1" applyAlignment="1">
      <alignment horizontal="left"/>
    </xf>
    <xf numFmtId="0" fontId="3" fillId="4" borderId="0" xfId="0" applyFont="1" applyFill="1" applyAlignment="1">
      <alignment horizontal="left"/>
    </xf>
    <xf numFmtId="164" fontId="7" fillId="4" borderId="0" xfId="0" applyNumberFormat="1" applyFont="1" applyFill="1"/>
    <xf numFmtId="165" fontId="7" fillId="4" borderId="0" xfId="0" applyNumberFormat="1" applyFont="1" applyFill="1"/>
    <xf numFmtId="0" fontId="3" fillId="4" borderId="0" xfId="0" applyFont="1" applyFill="1" applyAlignment="1"/>
    <xf numFmtId="0" fontId="3" fillId="7" borderId="0" xfId="0" applyFont="1" applyFill="1" applyAlignment="1"/>
    <xf numFmtId="0" fontId="3" fillId="4" borderId="0" xfId="0" applyNumberFormat="1" applyFont="1" applyFill="1" applyAlignment="1">
      <alignment horizontal="center"/>
    </xf>
    <xf numFmtId="164" fontId="3" fillId="4" borderId="0" xfId="0" applyNumberFormat="1" applyFont="1" applyFill="1" applyAlignment="1">
      <alignment horizontal="center"/>
    </xf>
    <xf numFmtId="164" fontId="3" fillId="4" borderId="0" xfId="0" applyNumberFormat="1" applyFont="1" applyFill="1"/>
    <xf numFmtId="165" fontId="3" fillId="4" borderId="0" xfId="0" applyNumberFormat="1" applyFont="1" applyFill="1"/>
    <xf numFmtId="164" fontId="3" fillId="4" borderId="0" xfId="0" applyNumberFormat="1" applyFont="1" applyFill="1" applyAlignment="1"/>
    <xf numFmtId="165" fontId="3" fillId="4" borderId="0" xfId="0" applyNumberFormat="1" applyFont="1" applyFill="1" applyAlignment="1"/>
    <xf numFmtId="0" fontId="8" fillId="4" borderId="0" xfId="0" applyFont="1" applyFill="1"/>
    <xf numFmtId="0" fontId="12" fillId="4" borderId="0" xfId="0" applyFont="1" applyFill="1"/>
    <xf numFmtId="164" fontId="8" fillId="6" borderId="3" xfId="0" applyNumberFormat="1" applyFont="1" applyFill="1" applyBorder="1" applyAlignment="1">
      <alignment horizontal="center" vertical="top"/>
    </xf>
    <xf numFmtId="0" fontId="8" fillId="6" borderId="3" xfId="0" applyNumberFormat="1" applyFont="1" applyFill="1" applyBorder="1" applyAlignment="1">
      <alignment horizontal="center" vertical="top"/>
    </xf>
    <xf numFmtId="164" fontId="12" fillId="4" borderId="0" xfId="0" applyNumberFormat="1" applyFont="1" applyFill="1" applyAlignment="1">
      <alignment horizontal="center"/>
    </xf>
    <xf numFmtId="0" fontId="11" fillId="4" borderId="0" xfId="0" applyFont="1" applyFill="1" applyAlignment="1">
      <alignment horizontal="left" vertical="top"/>
    </xf>
    <xf numFmtId="0" fontId="8" fillId="4" borderId="0" xfId="0" applyFont="1" applyFill="1" applyAlignment="1">
      <alignment horizontal="left" vertical="top"/>
    </xf>
    <xf numFmtId="164" fontId="8" fillId="6" borderId="3" xfId="0" applyNumberFormat="1" applyFont="1" applyFill="1" applyBorder="1" applyAlignment="1">
      <alignment horizontal="center"/>
    </xf>
    <xf numFmtId="0" fontId="8" fillId="4" borderId="6" xfId="0" applyFont="1" applyFill="1" applyBorder="1"/>
    <xf numFmtId="0" fontId="8" fillId="4" borderId="8" xfId="0" applyFont="1" applyFill="1" applyBorder="1"/>
    <xf numFmtId="0" fontId="8" fillId="4" borderId="0" xfId="0" applyFont="1" applyFill="1" applyBorder="1"/>
    <xf numFmtId="165" fontId="8" fillId="4" borderId="0" xfId="0" applyNumberFormat="1" applyFont="1" applyFill="1" applyBorder="1"/>
    <xf numFmtId="165" fontId="8" fillId="4" borderId="8" xfId="0" applyNumberFormat="1" applyFont="1" applyFill="1" applyBorder="1"/>
    <xf numFmtId="0" fontId="8" fillId="4" borderId="0" xfId="0" applyFont="1" applyFill="1" applyAlignment="1">
      <alignment horizontal="right"/>
    </xf>
    <xf numFmtId="0" fontId="8" fillId="4" borderId="0" xfId="0" applyFont="1" applyFill="1" applyAlignment="1"/>
    <xf numFmtId="0" fontId="8" fillId="4" borderId="0" xfId="6" applyFont="1">
      <alignment horizontal="left"/>
    </xf>
    <xf numFmtId="164" fontId="8" fillId="4" borderId="0" xfId="0" applyNumberFormat="1" applyFont="1" applyFill="1" applyAlignment="1">
      <alignment horizontal="center"/>
    </xf>
    <xf numFmtId="0" fontId="8" fillId="4" borderId="0" xfId="0" applyNumberFormat="1" applyFont="1" applyFill="1" applyBorder="1" applyAlignment="1">
      <alignment horizontal="left" vertical="top"/>
    </xf>
    <xf numFmtId="164" fontId="8" fillId="4" borderId="3" xfId="0" applyNumberFormat="1" applyFont="1" applyFill="1" applyBorder="1" applyAlignment="1">
      <alignment horizontal="center"/>
    </xf>
    <xf numFmtId="166" fontId="12" fillId="4" borderId="0" xfId="2" applyNumberFormat="1" applyFont="1" applyFill="1"/>
    <xf numFmtId="0" fontId="8" fillId="4" borderId="3" xfId="0" applyNumberFormat="1" applyFont="1" applyFill="1" applyBorder="1" applyAlignment="1">
      <alignment horizontal="center"/>
    </xf>
    <xf numFmtId="10" fontId="8" fillId="6" borderId="3" xfId="0" applyNumberFormat="1" applyFont="1" applyFill="1" applyBorder="1" applyAlignment="1">
      <alignment horizontal="center"/>
    </xf>
    <xf numFmtId="0" fontId="8" fillId="4" borderId="0" xfId="0" applyNumberFormat="1" applyFont="1" applyFill="1" applyAlignment="1">
      <alignment horizontal="center"/>
    </xf>
    <xf numFmtId="0" fontId="12" fillId="4" borderId="0" xfId="0" applyNumberFormat="1" applyFont="1" applyFill="1" applyAlignment="1">
      <alignment horizontal="center"/>
    </xf>
    <xf numFmtId="0" fontId="8" fillId="4" borderId="0" xfId="0" applyNumberFormat="1" applyFont="1" applyFill="1" applyBorder="1" applyAlignment="1">
      <alignment horizontal="center"/>
    </xf>
    <xf numFmtId="0" fontId="8" fillId="4" borderId="0" xfId="0" applyFont="1" applyFill="1" applyBorder="1" applyAlignment="1"/>
    <xf numFmtId="0" fontId="8" fillId="4" borderId="6" xfId="0" applyFont="1" applyFill="1" applyBorder="1" applyAlignment="1">
      <alignment horizontal="center"/>
    </xf>
    <xf numFmtId="0" fontId="8" fillId="4" borderId="6" xfId="0" applyNumberFormat="1" applyFont="1" applyFill="1" applyBorder="1" applyAlignment="1">
      <alignment horizontal="center" vertical="top"/>
    </xf>
    <xf numFmtId="164" fontId="9" fillId="4" borderId="10" xfId="0" applyNumberFormat="1" applyFont="1" applyFill="1" applyBorder="1" applyAlignment="1">
      <alignment horizontal="center"/>
    </xf>
    <xf numFmtId="165" fontId="8" fillId="4" borderId="0" xfId="1" applyNumberFormat="1" applyFont="1" applyFill="1" applyAlignment="1">
      <alignment horizontal="center"/>
    </xf>
    <xf numFmtId="165" fontId="8" fillId="4" borderId="0" xfId="0" applyNumberFormat="1" applyFont="1" applyFill="1" applyAlignment="1">
      <alignment horizontal="center"/>
    </xf>
    <xf numFmtId="166" fontId="9" fillId="4" borderId="11" xfId="2" applyNumberFormat="1" applyFont="1" applyFill="1" applyBorder="1" applyAlignment="1">
      <alignment horizontal="center"/>
    </xf>
    <xf numFmtId="165" fontId="8" fillId="4" borderId="0" xfId="1" applyNumberFormat="1" applyFont="1" applyFill="1" applyBorder="1" applyAlignment="1">
      <alignment horizontal="center"/>
    </xf>
    <xf numFmtId="165" fontId="8" fillId="4" borderId="0" xfId="0" applyNumberFormat="1" applyFont="1" applyFill="1" applyBorder="1" applyAlignment="1">
      <alignment horizontal="center"/>
    </xf>
    <xf numFmtId="165" fontId="8" fillId="4" borderId="0" xfId="2" applyNumberFormat="1" applyFont="1" applyFill="1" applyBorder="1" applyAlignment="1">
      <alignment horizontal="center"/>
    </xf>
    <xf numFmtId="165" fontId="8" fillId="4" borderId="6" xfId="1" applyNumberFormat="1" applyFont="1" applyFill="1" applyBorder="1" applyAlignment="1">
      <alignment horizontal="center"/>
    </xf>
    <xf numFmtId="165" fontId="8" fillId="4" borderId="6" xfId="0" applyNumberFormat="1" applyFont="1" applyFill="1" applyBorder="1" applyAlignment="1">
      <alignment horizontal="center"/>
    </xf>
    <xf numFmtId="165" fontId="8" fillId="4" borderId="6" xfId="2" applyNumberFormat="1" applyFont="1" applyFill="1" applyBorder="1" applyAlignment="1">
      <alignment horizontal="center"/>
    </xf>
    <xf numFmtId="166" fontId="9" fillId="4" borderId="12" xfId="2" applyNumberFormat="1" applyFont="1" applyFill="1" applyBorder="1" applyAlignment="1">
      <alignment horizontal="center"/>
    </xf>
    <xf numFmtId="0" fontId="15" fillId="3" borderId="0" xfId="4" applyFont="1" applyAlignment="1">
      <alignment horizontal="right"/>
    </xf>
    <xf numFmtId="0" fontId="8" fillId="3" borderId="0" xfId="0" applyFont="1" applyFill="1"/>
    <xf numFmtId="0" fontId="15" fillId="3" borderId="0" xfId="4" applyFont="1">
      <alignment horizontal="center"/>
    </xf>
    <xf numFmtId="0" fontId="15" fillId="3" borderId="0" xfId="4" applyFont="1" applyAlignment="1">
      <alignment horizontal="left"/>
    </xf>
    <xf numFmtId="0" fontId="8" fillId="4" borderId="0" xfId="0" applyFont="1" applyFill="1" applyAlignment="1">
      <alignment horizontal="left"/>
    </xf>
    <xf numFmtId="0" fontId="8" fillId="4" borderId="0" xfId="0" applyNumberFormat="1" applyFont="1" applyFill="1" applyAlignment="1">
      <alignment horizontal="left"/>
    </xf>
    <xf numFmtId="0" fontId="8" fillId="6" borderId="3" xfId="0" applyFont="1" applyFill="1" applyBorder="1" applyAlignment="1">
      <alignment horizontal="center"/>
    </xf>
    <xf numFmtId="164" fontId="8" fillId="4" borderId="0" xfId="0" applyNumberFormat="1" applyFont="1" applyFill="1"/>
    <xf numFmtId="165" fontId="8" fillId="4" borderId="0" xfId="0" applyNumberFormat="1" applyFont="1" applyFill="1"/>
    <xf numFmtId="0" fontId="8" fillId="4" borderId="0" xfId="0" applyNumberFormat="1" applyFont="1" applyFill="1" applyAlignment="1"/>
    <xf numFmtId="165" fontId="9" fillId="4" borderId="9" xfId="1" applyNumberFormat="1" applyFont="1" applyFill="1" applyBorder="1" applyAlignment="1">
      <alignment horizontal="center"/>
    </xf>
    <xf numFmtId="0" fontId="8" fillId="4" borderId="6" xfId="0" applyNumberFormat="1" applyFont="1" applyFill="1" applyBorder="1" applyAlignment="1">
      <alignment horizontal="center"/>
    </xf>
    <xf numFmtId="0" fontId="8" fillId="7" borderId="0" xfId="0" applyFont="1" applyFill="1" applyAlignment="1"/>
    <xf numFmtId="0" fontId="15" fillId="3" borderId="0" xfId="3" applyFont="1" applyFill="1" applyAlignment="1">
      <alignment horizontal="center"/>
    </xf>
    <xf numFmtId="0" fontId="8" fillId="4" borderId="0" xfId="0" applyFont="1" applyFill="1" applyAlignment="1">
      <alignment horizontal="left"/>
    </xf>
    <xf numFmtId="0" fontId="8" fillId="4" borderId="5" xfId="0" applyFont="1" applyFill="1" applyBorder="1" applyAlignment="1">
      <alignment horizontal="left"/>
    </xf>
    <xf numFmtId="0" fontId="14" fillId="2" borderId="0" xfId="0" applyFont="1" applyFill="1" applyAlignment="1">
      <alignment horizontal="left" vertical="center"/>
    </xf>
    <xf numFmtId="0" fontId="2" fillId="2" borderId="0" xfId="0" applyFont="1" applyFill="1" applyAlignment="1">
      <alignment horizontal="left"/>
    </xf>
    <xf numFmtId="0" fontId="9" fillId="5" borderId="1" xfId="5" applyFont="1">
      <alignment horizontal="left"/>
    </xf>
    <xf numFmtId="0" fontId="8" fillId="4" borderId="2" xfId="0" applyFont="1" applyFill="1" applyBorder="1" applyAlignment="1">
      <alignment horizontal="justify" vertical="top" wrapText="1"/>
    </xf>
    <xf numFmtId="0" fontId="8" fillId="4" borderId="0" xfId="0" applyFont="1" applyFill="1" applyBorder="1" applyAlignment="1">
      <alignment horizontal="justify" vertical="top" wrapText="1"/>
    </xf>
    <xf numFmtId="0" fontId="11" fillId="4" borderId="4" xfId="0" applyFont="1" applyFill="1" applyBorder="1" applyAlignment="1">
      <alignment horizontal="left" vertical="top"/>
    </xf>
    <xf numFmtId="0" fontId="11" fillId="4" borderId="0" xfId="0" applyFont="1" applyFill="1" applyAlignment="1">
      <alignment horizontal="left" vertical="top"/>
    </xf>
    <xf numFmtId="0" fontId="11" fillId="4" borderId="5" xfId="0" applyFont="1" applyFill="1" applyBorder="1" applyAlignment="1">
      <alignment horizontal="left" vertical="top"/>
    </xf>
    <xf numFmtId="0" fontId="8" fillId="4" borderId="6" xfId="0" applyFont="1" applyFill="1" applyBorder="1" applyAlignment="1">
      <alignment horizontal="left"/>
    </xf>
    <xf numFmtId="0" fontId="8" fillId="4" borderId="7" xfId="0" applyFont="1" applyFill="1" applyBorder="1" applyAlignment="1">
      <alignment horizontal="left"/>
    </xf>
    <xf numFmtId="0" fontId="8" fillId="4" borderId="0" xfId="0" applyFont="1" applyFill="1" applyAlignment="1">
      <alignment horizontal="justify" vertical="top" wrapText="1"/>
    </xf>
    <xf numFmtId="0" fontId="13" fillId="2" borderId="0" xfId="0" applyFont="1" applyFill="1" applyBorder="1" applyAlignment="1">
      <alignment horizontal="center"/>
    </xf>
    <xf numFmtId="0" fontId="8" fillId="4" borderId="0" xfId="0" applyFont="1" applyFill="1" applyBorder="1" applyAlignment="1">
      <alignment horizontal="left"/>
    </xf>
    <xf numFmtId="0" fontId="8" fillId="4" borderId="8" xfId="0" applyFont="1" applyFill="1" applyBorder="1" applyAlignment="1">
      <alignment horizontal="left"/>
    </xf>
    <xf numFmtId="0" fontId="8" fillId="4" borderId="0" xfId="0" applyFont="1" applyFill="1" applyAlignment="1">
      <alignment horizontal="justify"/>
    </xf>
    <xf numFmtId="0" fontId="8" fillId="4" borderId="0" xfId="0" applyFont="1" applyFill="1" applyAlignment="1">
      <alignment horizontal="right"/>
    </xf>
    <xf numFmtId="0" fontId="8" fillId="4" borderId="2" xfId="0" applyNumberFormat="1" applyFont="1" applyFill="1" applyBorder="1" applyAlignment="1">
      <alignment horizontal="justify" vertical="top" wrapText="1"/>
    </xf>
    <xf numFmtId="0" fontId="8" fillId="4" borderId="0" xfId="0" applyNumberFormat="1" applyFont="1" applyFill="1" applyAlignment="1">
      <alignment horizontal="justify" vertical="top" wrapText="1"/>
    </xf>
    <xf numFmtId="0" fontId="8" fillId="4" borderId="4" xfId="0" applyFont="1" applyFill="1" applyBorder="1" applyAlignment="1">
      <alignment horizontal="left"/>
    </xf>
    <xf numFmtId="0" fontId="8" fillId="4" borderId="4" xfId="0" applyNumberFormat="1" applyFont="1" applyFill="1" applyBorder="1" applyAlignment="1">
      <alignment horizontal="left"/>
    </xf>
    <xf numFmtId="0" fontId="8" fillId="4" borderId="0" xfId="0" applyNumberFormat="1" applyFont="1" applyFill="1" applyAlignment="1">
      <alignment horizontal="left"/>
    </xf>
    <xf numFmtId="0" fontId="14" fillId="2" borderId="0" xfId="0" applyFont="1" applyFill="1" applyAlignment="1">
      <alignment horizontal="left"/>
    </xf>
    <xf numFmtId="0" fontId="8" fillId="4" borderId="0" xfId="0" applyNumberFormat="1" applyFont="1" applyFill="1" applyBorder="1" applyAlignment="1">
      <alignment horizontal="justify" vertical="top" wrapText="1"/>
    </xf>
    <xf numFmtId="0" fontId="8" fillId="4" borderId="4" xfId="0" applyNumberFormat="1" applyFont="1" applyFill="1" applyBorder="1" applyAlignment="1">
      <alignment horizontal="left" vertical="top"/>
    </xf>
    <xf numFmtId="0" fontId="8" fillId="4" borderId="0" xfId="0" applyNumberFormat="1" applyFont="1" applyFill="1" applyBorder="1" applyAlignment="1">
      <alignment horizontal="left" vertical="top"/>
    </xf>
    <xf numFmtId="0" fontId="8" fillId="4" borderId="0" xfId="0" applyNumberFormat="1" applyFont="1" applyFill="1" applyBorder="1" applyAlignment="1">
      <alignment horizontal="left"/>
    </xf>
    <xf numFmtId="0" fontId="9" fillId="4" borderId="6" xfId="0" applyFont="1" applyFill="1" applyBorder="1" applyAlignment="1">
      <alignment horizontal="left"/>
    </xf>
    <xf numFmtId="0" fontId="9" fillId="4" borderId="0" xfId="0" applyNumberFormat="1" applyFont="1" applyFill="1" applyAlignment="1">
      <alignment horizontal="left" vertical="top"/>
    </xf>
    <xf numFmtId="0" fontId="9" fillId="4" borderId="0" xfId="0" applyNumberFormat="1" applyFont="1" applyFill="1" applyAlignment="1">
      <alignment horizontal="left"/>
    </xf>
    <xf numFmtId="0" fontId="9" fillId="4" borderId="0" xfId="0" applyNumberFormat="1" applyFont="1" applyFill="1" applyBorder="1" applyAlignment="1">
      <alignment horizontal="left"/>
    </xf>
    <xf numFmtId="0" fontId="9" fillId="4" borderId="6" xfId="0" applyNumberFormat="1" applyFont="1" applyFill="1" applyBorder="1" applyAlignment="1">
      <alignment horizontal="left"/>
    </xf>
    <xf numFmtId="0" fontId="8" fillId="4" borderId="0" xfId="0" applyNumberFormat="1" applyFont="1" applyFill="1" applyBorder="1" applyAlignment="1">
      <alignment horizontal="left" vertical="top" wrapText="1"/>
    </xf>
  </cellXfs>
  <cellStyles count="7">
    <cellStyle name="Currency" xfId="1" builtinId="4"/>
    <cellStyle name="Example" xfId="5" xr:uid="{01C12A41-9A37-475F-AD27-D15591CF72B4}"/>
    <cellStyle name="Hyperlink" xfId="3" builtinId="8"/>
    <cellStyle name="NavigationLink" xfId="4" xr:uid="{A3760AE8-4FCE-4524-836A-AC8BA2DB7F2A}"/>
    <cellStyle name="Normal" xfId="0" builtinId="0"/>
    <cellStyle name="Percent" xfId="2" builtinId="5"/>
    <cellStyle name="TopLink" xfId="6" xr:uid="{82BDFA2C-0218-4E1A-9DCB-98EEFE5281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471854</xdr:colOff>
      <xdr:row>22</xdr:row>
      <xdr:rowOff>64477</xdr:rowOff>
    </xdr:from>
    <xdr:ext cx="1848070" cy="34657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50DD210A-E103-4621-95C8-DE611FD9DE5D}"/>
                </a:ext>
              </a:extLst>
            </xdr:cNvPr>
            <xdr:cNvSpPr txBox="1"/>
          </xdr:nvSpPr>
          <xdr:spPr>
            <a:xfrm>
              <a:off x="3024554" y="4541227"/>
              <a:ext cx="1848070" cy="34657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𝑀𝑎𝑟𝑔𝑖𝑛</m:t>
                    </m:r>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𝐸𝑞𝑢𝑖𝑡𝑦</m:t>
                        </m:r>
                        <m:r>
                          <a:rPr lang="en-US" sz="1100" b="0" i="1">
                            <a:latin typeface="Cambria Math" panose="02040503050406030204" pitchFamily="18" charset="0"/>
                          </a:rPr>
                          <m:t> </m:t>
                        </m:r>
                        <m:r>
                          <a:rPr lang="en-US" sz="1100" b="0" i="1">
                            <a:latin typeface="Cambria Math" panose="02040503050406030204" pitchFamily="18" charset="0"/>
                          </a:rPr>
                          <m:t>𝑖𝑛</m:t>
                        </m:r>
                        <m:r>
                          <a:rPr lang="en-US" sz="1100" b="0" i="1">
                            <a:latin typeface="Cambria Math" panose="02040503050406030204" pitchFamily="18" charset="0"/>
                          </a:rPr>
                          <m:t> </m:t>
                        </m:r>
                        <m:r>
                          <a:rPr lang="en-US" sz="1100" b="0" i="1">
                            <a:latin typeface="Cambria Math" panose="02040503050406030204" pitchFamily="18" charset="0"/>
                          </a:rPr>
                          <m:t>𝐴𝑐𝑐𝑜𝑢𝑛𝑡</m:t>
                        </m:r>
                      </m:num>
                      <m:den>
                        <m:r>
                          <a:rPr lang="en-US" sz="1100" b="0" i="1">
                            <a:latin typeface="Cambria Math" panose="02040503050406030204" pitchFamily="18" charset="0"/>
                          </a:rPr>
                          <m:t>𝑉𝑎𝑙𝑢𝑒</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𝑆𝑡𝑜𝑐𝑘</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50DD210A-E103-4621-95C8-DE611FD9DE5D}"/>
                </a:ext>
              </a:extLst>
            </xdr:cNvPr>
            <xdr:cNvSpPr txBox="1"/>
          </xdr:nvSpPr>
          <xdr:spPr>
            <a:xfrm>
              <a:off x="3024554" y="4541227"/>
              <a:ext cx="1848070" cy="34657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𝑀𝑎𝑟𝑔𝑖𝑛=  (𝐸𝑞𝑢𝑖𝑡𝑦 𝑖𝑛 𝐴𝑐𝑐𝑜𝑢𝑛𝑡)/(𝑉𝑎𝑙𝑢𝑒 𝑜𝑓 𝑆𝑡𝑜𝑐𝑘)</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2</xdr:col>
      <xdr:colOff>659423</xdr:colOff>
      <xdr:row>6</xdr:row>
      <xdr:rowOff>87922</xdr:rowOff>
    </xdr:from>
    <xdr:ext cx="5753050" cy="358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FF1571F0-D3BB-410B-B907-8E2449164BB8}"/>
                </a:ext>
              </a:extLst>
            </xdr:cNvPr>
            <xdr:cNvSpPr txBox="1"/>
          </xdr:nvSpPr>
          <xdr:spPr>
            <a:xfrm>
              <a:off x="1650023" y="2040547"/>
              <a:ext cx="5753050" cy="358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a:rPr lang="en-US" sz="1100" b="0" i="1">
                            <a:latin typeface="Cambria Math" panose="02040503050406030204" pitchFamily="18" charset="0"/>
                          </a:rPr>
                          <m:t>𝐸𝑞𝑢𝑖𝑡𝑦</m:t>
                        </m:r>
                        <m:r>
                          <a:rPr lang="en-US" sz="1100" b="0" i="1">
                            <a:latin typeface="Cambria Math" panose="02040503050406030204" pitchFamily="18" charset="0"/>
                          </a:rPr>
                          <m:t> </m:t>
                        </m:r>
                      </m:num>
                      <m:den>
                        <m:r>
                          <a:rPr lang="en-US" sz="1100" b="0" i="1">
                            <a:latin typeface="Cambria Math" panose="02040503050406030204" pitchFamily="18" charset="0"/>
                          </a:rPr>
                          <m:t>𝑉𝑎𝑙𝑢𝑒</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𝑆h𝑎𝑟𝑒𝑠</m:t>
                        </m:r>
                        <m:r>
                          <a:rPr lang="en-US" sz="1100" b="0" i="1">
                            <a:latin typeface="Cambria Math" panose="02040503050406030204" pitchFamily="18" charset="0"/>
                          </a:rPr>
                          <m:t> </m:t>
                        </m:r>
                        <m:r>
                          <a:rPr lang="en-US" sz="1100" b="0" i="1">
                            <a:latin typeface="Cambria Math" panose="02040503050406030204" pitchFamily="18" charset="0"/>
                          </a:rPr>
                          <m:t>𝑂𝑤𝑒𝑑</m:t>
                        </m:r>
                      </m:den>
                    </m:f>
                    <m:r>
                      <a:rPr lang="en-US" sz="1100" b="0" i="1">
                        <a:latin typeface="Cambria Math" panose="02040503050406030204" pitchFamily="18" charset="0"/>
                      </a:rPr>
                      <m:t>=</m:t>
                    </m:r>
                    <m:f>
                      <m:fPr>
                        <m:ctrlPr>
                          <a:rPr lang="en-US" sz="1100" b="0" i="1">
                            <a:latin typeface="Cambria Math" panose="02040503050406030204" pitchFamily="18" charset="0"/>
                          </a:rPr>
                        </m:ctrlPr>
                      </m:fPr>
                      <m:num>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𝑆h𝑎𝑟𝑒𝑠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𝑃𝑢𝑟𝑐h𝑎𝑠𝑒𝑑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Cambria Math" panose="02040503050406030204" pitchFamily="18" charset="0"/>
                                <a:cs typeface="+mn-cs"/>
                              </a:rPr>
                              <m:t>𝑃</m:t>
                            </m:r>
                          </m:e>
                        </m:d>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Cambria Math" panose="02040503050406030204" pitchFamily="18" charset="0"/>
                            <a:cs typeface="+mn-cs"/>
                          </a:rPr>
                          <m:t>𝑂𝑟𝑖𝑔𝑖𝑛𝑎𝑙</m:t>
                        </m:r>
                        <m:r>
                          <a:rPr lang="en-US" sz="1100" b="0" i="1">
                            <a:solidFill>
                              <a:schemeClr val="tx1"/>
                            </a:solidFill>
                            <a:effectLst/>
                            <a:latin typeface="Cambria Math" panose="02040503050406030204" pitchFamily="18" charset="0"/>
                            <a:ea typeface="Cambria Math" panose="02040503050406030204" pitchFamily="18" charset="0"/>
                            <a:cs typeface="+mn-cs"/>
                          </a:rPr>
                          <m:t> </m:t>
                        </m:r>
                        <m:r>
                          <a:rPr lang="en-US" sz="1100" b="0" i="1">
                            <a:solidFill>
                              <a:schemeClr val="tx1"/>
                            </a:solidFill>
                            <a:effectLst/>
                            <a:latin typeface="Cambria Math" panose="02040503050406030204" pitchFamily="18" charset="0"/>
                            <a:ea typeface="Cambria Math" panose="02040503050406030204" pitchFamily="18" charset="0"/>
                            <a:cs typeface="+mn-cs"/>
                          </a:rPr>
                          <m:t>𝐿𝑜𝑎𝑛</m:t>
                        </m:r>
                      </m:num>
                      <m:den>
                        <m:r>
                          <a:rPr lang="en-US" sz="1100" b="0" i="1">
                            <a:latin typeface="Cambria Math" panose="02040503050406030204" pitchFamily="18" charset="0"/>
                          </a:rPr>
                          <m:t>(</m:t>
                        </m:r>
                        <m:r>
                          <a:rPr lang="en-US" sz="1100" b="0" i="1">
                            <a:latin typeface="Cambria Math" panose="02040503050406030204" pitchFamily="18" charset="0"/>
                          </a:rPr>
                          <m:t>𝑆h𝑎𝑟𝑒𝑠</m:t>
                        </m:r>
                        <m:r>
                          <a:rPr lang="en-US" sz="1100" b="0" i="1">
                            <a:latin typeface="Cambria Math" panose="02040503050406030204" pitchFamily="18" charset="0"/>
                          </a:rPr>
                          <m:t> </m:t>
                        </m:r>
                        <m:r>
                          <a:rPr lang="en-US" sz="1100" b="0" i="1">
                            <a:latin typeface="Cambria Math" panose="02040503050406030204" pitchFamily="18" charset="0"/>
                          </a:rPr>
                          <m:t>𝑃𝑢𝑟𝑐h𝑎𝑠𝑒𝑑</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𝑃</m:t>
                        </m:r>
                        <m:r>
                          <a:rPr lang="en-US" sz="1100" b="0" i="1">
                            <a:latin typeface="Cambria Math" panose="02040503050406030204" pitchFamily="18" charset="0"/>
                            <a:ea typeface="Cambria Math" panose="02040503050406030204" pitchFamily="18" charset="0"/>
                          </a:rPr>
                          <m:t>)</m:t>
                        </m:r>
                      </m:den>
                    </m:f>
                    <m:r>
                      <a:rPr lang="en-US" sz="1100" b="0" i="1">
                        <a:latin typeface="Cambria Math" panose="02040503050406030204" pitchFamily="18" charset="0"/>
                      </a:rPr>
                      <m:t>=</m:t>
                    </m:r>
                    <m:r>
                      <a:rPr lang="en-US" sz="1100" b="0" i="1">
                        <a:latin typeface="Cambria Math" panose="02040503050406030204" pitchFamily="18" charset="0"/>
                      </a:rPr>
                      <m:t>𝑀𝑎𝑖𝑛𝑡𝑒𝑛𝑎𝑛𝑐𝑒</m:t>
                    </m:r>
                    <m:r>
                      <a:rPr lang="en-US" sz="1100" b="0" i="1">
                        <a:latin typeface="Cambria Math" panose="02040503050406030204" pitchFamily="18" charset="0"/>
                      </a:rPr>
                      <m:t> </m:t>
                    </m:r>
                    <m:r>
                      <a:rPr lang="en-US" sz="1100" b="0" i="1">
                        <a:latin typeface="Cambria Math" panose="02040503050406030204" pitchFamily="18" charset="0"/>
                      </a:rPr>
                      <m:t>𝑀𝑎𝑟𝑔𝑖𝑛</m:t>
                    </m:r>
                  </m:oMath>
                </m:oMathPara>
              </a14:m>
              <a:endParaRPr lang="en-US" sz="1100"/>
            </a:p>
          </xdr:txBody>
        </xdr:sp>
      </mc:Choice>
      <mc:Fallback xmlns="">
        <xdr:sp macro="" textlink="">
          <xdr:nvSpPr>
            <xdr:cNvPr id="2" name="TextBox 1">
              <a:extLst>
                <a:ext uri="{FF2B5EF4-FFF2-40B4-BE49-F238E27FC236}">
                  <a16:creationId xmlns:a16="http://schemas.microsoft.com/office/drawing/2014/main" id="{FF1571F0-D3BB-410B-B907-8E2449164BB8}"/>
                </a:ext>
              </a:extLst>
            </xdr:cNvPr>
            <xdr:cNvSpPr txBox="1"/>
          </xdr:nvSpPr>
          <xdr:spPr>
            <a:xfrm>
              <a:off x="1650023" y="2040547"/>
              <a:ext cx="5753050" cy="358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(𝐸𝑞𝑢𝑖𝑡𝑦 )/(𝑉𝑎𝑙𝑢𝑒 𝑜𝑓 𝑆ℎ𝑎𝑟𝑒𝑠 𝑂𝑤𝑒𝑑)=(</a:t>
              </a:r>
              <a:r>
                <a:rPr lang="en-US" sz="1100" b="0" i="0">
                  <a:solidFill>
                    <a:schemeClr val="tx1"/>
                  </a:solidFill>
                  <a:effectLst/>
                  <a:latin typeface="Cambria Math" panose="02040503050406030204" pitchFamily="18" charset="0"/>
                  <a:ea typeface="+mn-ea"/>
                  <a:cs typeface="+mn-cs"/>
                </a:rPr>
                <a:t>(𝑆ℎ𝑎𝑟𝑒𝑠 𝑃𝑢𝑟𝑐ℎ𝑎𝑠𝑒𝑑 ×</a:t>
              </a:r>
              <a:r>
                <a:rPr lang="en-US" sz="1100" b="0" i="0">
                  <a:solidFill>
                    <a:schemeClr val="tx1"/>
                  </a:solidFill>
                  <a:effectLst/>
                  <a:latin typeface="Cambria Math" panose="02040503050406030204" pitchFamily="18" charset="0"/>
                  <a:ea typeface="Cambria Math" panose="02040503050406030204" pitchFamily="18" charset="0"/>
                  <a:cs typeface="+mn-cs"/>
                </a:rPr>
                <a:t>𝑃)−𝑂𝑟𝑖𝑔𝑖𝑛𝑎𝑙 𝐿𝑜𝑎𝑛)/(</a:t>
              </a:r>
              <a:r>
                <a:rPr lang="en-US" sz="1100" b="0" i="0">
                  <a:latin typeface="Cambria Math" panose="02040503050406030204" pitchFamily="18" charset="0"/>
                </a:rPr>
                <a:t>(𝑆ℎ𝑎𝑟𝑒𝑠 𝑃𝑢𝑟𝑐ℎ𝑎𝑠𝑒𝑑</a:t>
              </a:r>
              <a:r>
                <a:rPr lang="en-US" sz="1100" b="0" i="0">
                  <a:latin typeface="Cambria Math" panose="02040503050406030204" pitchFamily="18" charset="0"/>
                  <a:ea typeface="Cambria Math" panose="02040503050406030204" pitchFamily="18" charset="0"/>
                </a:rPr>
                <a:t>×𝑃))</a:t>
              </a:r>
              <a:r>
                <a:rPr lang="en-US" sz="1100" b="0" i="0">
                  <a:latin typeface="Cambria Math" panose="02040503050406030204" pitchFamily="18" charset="0"/>
                </a:rPr>
                <a:t>=𝑀𝑎𝑖𝑛𝑡𝑒𝑛𝑎𝑛𝑐𝑒 𝑀𝑎𝑟𝑔𝑖𝑛</a:t>
              </a:r>
              <a:endParaRPr lang="en-US"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2</xdr:col>
      <xdr:colOff>682868</xdr:colOff>
      <xdr:row>24</xdr:row>
      <xdr:rowOff>105509</xdr:rowOff>
    </xdr:from>
    <xdr:ext cx="5968301" cy="358175"/>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A39B66B-9498-4E62-B051-FB4712B052E7}"/>
                </a:ext>
              </a:extLst>
            </xdr:cNvPr>
            <xdr:cNvSpPr txBox="1"/>
          </xdr:nvSpPr>
          <xdr:spPr>
            <a:xfrm>
              <a:off x="1673468" y="5039459"/>
              <a:ext cx="5968301" cy="358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 </m:t>
                    </m:r>
                    <m:r>
                      <a:rPr lang="en-US" sz="1100" b="0" i="1">
                        <a:latin typeface="Cambria Math" panose="02040503050406030204" pitchFamily="18" charset="0"/>
                      </a:rPr>
                      <m:t>𝐶h𝑎𝑛𝑔𝑒</m:t>
                    </m:r>
                    <m:r>
                      <a:rPr lang="en-US" sz="1100" b="0" i="1">
                        <a:latin typeface="Cambria Math" panose="02040503050406030204" pitchFamily="18" charset="0"/>
                      </a:rPr>
                      <m:t>= </m:t>
                    </m:r>
                    <m:f>
                      <m:fPr>
                        <m:ctrlPr>
                          <a:rPr lang="en-US" sz="1100" i="1">
                            <a:latin typeface="Cambria Math" panose="02040503050406030204" pitchFamily="18" charset="0"/>
                          </a:rPr>
                        </m:ctrlPr>
                      </m:fPr>
                      <m:num>
                        <m:r>
                          <a:rPr lang="en-US" sz="1100" b="0" i="1">
                            <a:latin typeface="Cambria Math" panose="02040503050406030204" pitchFamily="18" charset="0"/>
                          </a:rPr>
                          <m:t>𝑁𝑒𝑤</m:t>
                        </m:r>
                        <m:r>
                          <a:rPr lang="en-US" sz="1100" b="0" i="1">
                            <a:latin typeface="Cambria Math" panose="02040503050406030204" pitchFamily="18" charset="0"/>
                          </a:rPr>
                          <m:t> −</m:t>
                        </m:r>
                        <m:r>
                          <a:rPr lang="en-US" sz="1100" b="0" i="1">
                            <a:latin typeface="Cambria Math" panose="02040503050406030204" pitchFamily="18" charset="0"/>
                          </a:rPr>
                          <m:t>𝑂𝑙𝑑</m:t>
                        </m:r>
                      </m:num>
                      <m:den>
                        <m:r>
                          <a:rPr lang="en-US" sz="1100" b="0" i="1">
                            <a:latin typeface="Cambria Math" panose="02040503050406030204" pitchFamily="18" charset="0"/>
                          </a:rPr>
                          <m:t>𝑂𝑙𝑑</m:t>
                        </m:r>
                      </m:den>
                    </m:f>
                    <m:r>
                      <a:rPr lang="en-US" sz="1100" b="0" i="1">
                        <a:latin typeface="Cambria Math" panose="02040503050406030204" pitchFamily="18" charset="0"/>
                      </a:rPr>
                      <m:t>= </m:t>
                    </m:r>
                    <m:f>
                      <m:fPr>
                        <m:ctrlPr>
                          <a:rPr lang="en-US" sz="1100" b="0" i="1">
                            <a:latin typeface="Cambria Math" panose="02040503050406030204" pitchFamily="18" charset="0"/>
                          </a:rPr>
                        </m:ctrlPr>
                      </m:fPr>
                      <m:num>
                        <m:d>
                          <m:dPr>
                            <m:ctrlPr>
                              <a:rPr lang="en-US" sz="1100" b="0" i="1">
                                <a:latin typeface="Cambria Math" panose="02040503050406030204" pitchFamily="18" charset="0"/>
                              </a:rPr>
                            </m:ctrlPr>
                          </m:dPr>
                          <m:e>
                            <m:r>
                              <a:rPr lang="en-US" sz="1100" b="0" i="1">
                                <a:latin typeface="Cambria Math" panose="02040503050406030204" pitchFamily="18" charset="0"/>
                              </a:rPr>
                              <m:t>𝑁𝑒𝑤</m:t>
                            </m:r>
                            <m:r>
                              <a:rPr lang="en-US" sz="1100" b="0" i="1">
                                <a:latin typeface="Cambria Math" panose="02040503050406030204" pitchFamily="18" charset="0"/>
                              </a:rPr>
                              <m:t> </m:t>
                            </m:r>
                            <m:r>
                              <a:rPr lang="en-US" sz="1100" b="0" i="1">
                                <a:latin typeface="Cambria Math" panose="02040503050406030204" pitchFamily="18" charset="0"/>
                              </a:rPr>
                              <m:t>𝑉𝑎𝑙𝑢𝑒</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𝑆h𝑎𝑟𝑒𝑠</m:t>
                            </m:r>
                            <m:r>
                              <a:rPr lang="en-US" sz="1100" b="0" i="1">
                                <a:latin typeface="Cambria Math" panose="02040503050406030204" pitchFamily="18" charset="0"/>
                              </a:rPr>
                              <m:t> −</m:t>
                            </m:r>
                            <m:r>
                              <a:rPr lang="en-US" sz="1100" b="0" i="1">
                                <a:latin typeface="Cambria Math" panose="02040503050406030204" pitchFamily="18" charset="0"/>
                              </a:rPr>
                              <m:t>𝐿𝑜𝑎𝑛</m:t>
                            </m:r>
                            <m:r>
                              <a:rPr lang="en-US" sz="1100" b="0" i="1">
                                <a:latin typeface="Cambria Math" panose="02040503050406030204" pitchFamily="18" charset="0"/>
                              </a:rPr>
                              <m:t> </m:t>
                            </m:r>
                            <m:r>
                              <a:rPr lang="en-US" sz="1100" b="0" i="1">
                                <a:latin typeface="Cambria Math" panose="02040503050406030204" pitchFamily="18" charset="0"/>
                              </a:rPr>
                              <m:t>𝑅𝑒𝑝𝑎𝑦𝑚𝑒𝑛𝑡</m:t>
                            </m:r>
                          </m:e>
                        </m:d>
                        <m:r>
                          <a:rPr lang="en-US" sz="1100" b="0" i="1">
                            <a:latin typeface="Cambria Math" panose="02040503050406030204" pitchFamily="18" charset="0"/>
                          </a:rPr>
                          <m:t>−</m:t>
                        </m:r>
                        <m:r>
                          <a:rPr lang="en-US" sz="1100" b="0" i="1">
                            <a:latin typeface="Cambria Math" panose="02040503050406030204" pitchFamily="18" charset="0"/>
                          </a:rPr>
                          <m:t>𝑂𝑟𝑖𝑔𝑖𝑛𝑎𝑙</m:t>
                        </m:r>
                        <m:r>
                          <a:rPr lang="en-US" sz="1100" b="0" i="1">
                            <a:latin typeface="Cambria Math" panose="02040503050406030204" pitchFamily="18" charset="0"/>
                          </a:rPr>
                          <m:t> </m:t>
                        </m:r>
                        <m:r>
                          <a:rPr lang="en-US" sz="1100" b="0" i="1">
                            <a:latin typeface="Cambria Math" panose="02040503050406030204" pitchFamily="18" charset="0"/>
                          </a:rPr>
                          <m:t>𝐼𝑛𝑣𝑒𝑠𝑡𝑚𝑒𝑛𝑡</m:t>
                        </m:r>
                      </m:num>
                      <m:den>
                        <m:r>
                          <a:rPr lang="en-US" sz="1100" b="0" i="1">
                            <a:latin typeface="Cambria Math" panose="02040503050406030204" pitchFamily="18" charset="0"/>
                          </a:rPr>
                          <m:t>𝑂𝑟𝑖𝑔𝑖𝑛𝑎𝑙</m:t>
                        </m:r>
                        <m:r>
                          <a:rPr lang="en-US" sz="1100" b="0" i="1">
                            <a:latin typeface="Cambria Math" panose="02040503050406030204" pitchFamily="18" charset="0"/>
                          </a:rPr>
                          <m:t> </m:t>
                        </m:r>
                        <m:r>
                          <a:rPr lang="en-US" sz="1100" b="0" i="1">
                            <a:latin typeface="Cambria Math" panose="02040503050406030204" pitchFamily="18" charset="0"/>
                          </a:rPr>
                          <m:t>𝐼𝑛𝑣𝑒𝑠𝑡𝑚𝑒𝑛𝑡</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0A39B66B-9498-4E62-B051-FB4712B052E7}"/>
                </a:ext>
              </a:extLst>
            </xdr:cNvPr>
            <xdr:cNvSpPr txBox="1"/>
          </xdr:nvSpPr>
          <xdr:spPr>
            <a:xfrm>
              <a:off x="1673468" y="5039459"/>
              <a:ext cx="5968301" cy="358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 𝐶ℎ𝑎𝑛𝑔𝑒=  (𝑁𝑒𝑤 −𝑂𝑙𝑑)/𝑂𝑙𝑑=  ((𝑁𝑒𝑤 𝑉𝑎𝑙𝑢𝑒 𝑜𝑓 𝑆ℎ𝑎𝑟𝑒𝑠 −𝐿𝑜𝑎𝑛 𝑅𝑒𝑝𝑎𝑦𝑚𝑒𝑛𝑡)−𝑂𝑟𝑖𝑔𝑖𝑛𝑎𝑙 𝐼𝑛𝑣𝑒𝑠𝑡𝑚𝑒𝑛𝑡)/(𝑂𝑟𝑖𝑔𝑖𝑛𝑎𝑙 𝐼𝑛𝑣𝑒𝑠𝑡𝑚𝑒𝑛𝑡)</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9BB68-0F20-43E2-8A31-492FA9BF21E7}">
  <sheetPr codeName="Sheet14">
    <pageSetUpPr autoPageBreaks="0" fitToPage="1"/>
  </sheetPr>
  <dimension ref="A1:P46"/>
  <sheetViews>
    <sheetView tabSelected="1" zoomScale="160" zoomScaleNormal="160" workbookViewId="0">
      <pane ySplit="3" topLeftCell="A4" activePane="bottomLeft" state="frozen"/>
      <selection activeCell="B9" sqref="B9:K11"/>
      <selection pane="bottomLeft" activeCell="A4" sqref="A4"/>
    </sheetView>
  </sheetViews>
  <sheetFormatPr defaultColWidth="8.85546875" defaultRowHeight="14.25" x14ac:dyDescent="0.2"/>
  <cols>
    <col min="1" max="1" width="2.5703125" style="5" customWidth="1"/>
    <col min="2" max="2" width="12.28515625" style="5" customWidth="1"/>
    <col min="3" max="3" width="11.140625" style="5" customWidth="1"/>
    <col min="4" max="9" width="12.28515625" style="5" customWidth="1"/>
    <col min="10" max="12" width="8.85546875" style="5" customWidth="1"/>
    <col min="13" max="16384" width="8.85546875" style="5"/>
  </cols>
  <sheetData>
    <row r="1" spans="2:16" s="1" customFormat="1" ht="13.9" customHeight="1" x14ac:dyDescent="0.2">
      <c r="B1" s="76" t="s">
        <v>0</v>
      </c>
      <c r="C1" s="76"/>
      <c r="D1" s="76"/>
      <c r="E1" s="76"/>
      <c r="F1" s="76"/>
      <c r="G1" s="76"/>
      <c r="H1" s="76"/>
      <c r="I1" s="76"/>
      <c r="J1" s="76"/>
      <c r="K1" s="76"/>
      <c r="L1" s="76"/>
      <c r="M1" s="77"/>
      <c r="N1" s="77"/>
      <c r="O1" s="77"/>
      <c r="P1" s="77"/>
    </row>
    <row r="2" spans="2:16" s="1" customFormat="1" ht="13.9" customHeight="1" x14ac:dyDescent="0.2">
      <c r="B2" s="76"/>
      <c r="C2" s="76"/>
      <c r="D2" s="76"/>
      <c r="E2" s="76"/>
      <c r="F2" s="76"/>
      <c r="G2" s="76"/>
      <c r="H2" s="76"/>
      <c r="I2" s="76"/>
      <c r="J2" s="76"/>
      <c r="K2" s="76"/>
      <c r="L2" s="76"/>
      <c r="M2" s="77"/>
      <c r="N2" s="77"/>
      <c r="O2" s="77"/>
      <c r="P2" s="77"/>
    </row>
    <row r="3" spans="2:16" s="2" customFormat="1" x14ac:dyDescent="0.2">
      <c r="J3" s="3"/>
      <c r="K3" s="62"/>
      <c r="L3" s="63" t="s">
        <v>2</v>
      </c>
      <c r="M3" s="73"/>
    </row>
    <row r="4" spans="2:16" x14ac:dyDescent="0.2">
      <c r="B4" s="21"/>
      <c r="C4" s="21"/>
      <c r="D4" s="21"/>
      <c r="E4" s="21"/>
      <c r="F4" s="21"/>
      <c r="G4" s="21"/>
      <c r="H4" s="21"/>
      <c r="I4" s="21"/>
      <c r="J4" s="21"/>
      <c r="K4" s="21"/>
      <c r="L4" s="21"/>
    </row>
    <row r="5" spans="2:16" ht="15" customHeight="1" x14ac:dyDescent="0.25">
      <c r="B5" s="78" t="s">
        <v>3</v>
      </c>
      <c r="C5" s="78"/>
      <c r="D5" s="78"/>
      <c r="E5" s="78"/>
      <c r="F5" s="78"/>
      <c r="G5" s="78"/>
      <c r="H5" s="78"/>
      <c r="I5" s="78"/>
      <c r="J5" s="78"/>
      <c r="K5" s="78"/>
      <c r="L5" s="21"/>
    </row>
    <row r="6" spans="2:16" ht="15" customHeight="1" x14ac:dyDescent="0.2">
      <c r="B6" s="79" t="str">
        <f>"An investor pays "&amp;TEXT(B8,"$#,###")&amp;" toward the purchase of "&amp;TEXT(F8*I8,"$#,###")&amp;" worth of stock ("&amp;F8&amp;" @ "&amp;TEXT(I8,"$#,###")&amp;") and borrows the remainder from a broker."</f>
        <v>An investor pays $6,000 toward the purchase of $10,000 worth of stock (100 @ $100) and borrows the remainder from a broker.</v>
      </c>
      <c r="C6" s="79"/>
      <c r="D6" s="79"/>
      <c r="E6" s="79"/>
      <c r="F6" s="79"/>
      <c r="G6" s="79"/>
      <c r="H6" s="79"/>
      <c r="I6" s="79"/>
      <c r="J6" s="79"/>
      <c r="K6" s="79"/>
      <c r="L6" s="21"/>
    </row>
    <row r="7" spans="2:16" ht="15" customHeight="1" x14ac:dyDescent="0.2">
      <c r="B7" s="80"/>
      <c r="C7" s="80"/>
      <c r="D7" s="80"/>
      <c r="E7" s="80"/>
      <c r="F7" s="80"/>
      <c r="G7" s="80"/>
      <c r="H7" s="80"/>
      <c r="I7" s="80"/>
      <c r="J7" s="80"/>
      <c r="K7" s="80"/>
      <c r="L7" s="22"/>
      <c r="M7" s="6"/>
      <c r="N7" s="6"/>
      <c r="O7" s="6"/>
    </row>
    <row r="8" spans="2:16" s="10" customFormat="1" ht="15" customHeight="1" x14ac:dyDescent="0.2">
      <c r="B8" s="23">
        <v>6000</v>
      </c>
      <c r="C8" s="81" t="s">
        <v>4</v>
      </c>
      <c r="D8" s="82"/>
      <c r="E8" s="83"/>
      <c r="F8" s="24">
        <v>100</v>
      </c>
      <c r="G8" s="81" t="s">
        <v>5</v>
      </c>
      <c r="H8" s="83"/>
      <c r="I8" s="23">
        <v>100</v>
      </c>
      <c r="J8" s="81" t="s">
        <v>6</v>
      </c>
      <c r="K8" s="82"/>
      <c r="L8" s="25">
        <v>5000</v>
      </c>
      <c r="M8" s="8">
        <v>90</v>
      </c>
      <c r="N8" s="7">
        <v>90</v>
      </c>
      <c r="O8" s="9"/>
    </row>
    <row r="9" spans="2:16" s="10" customFormat="1" ht="15" customHeight="1" x14ac:dyDescent="0.2">
      <c r="B9" s="26"/>
      <c r="C9" s="21"/>
      <c r="D9" s="26"/>
      <c r="E9" s="27"/>
      <c r="F9" s="27"/>
      <c r="G9" s="21"/>
      <c r="H9" s="26"/>
      <c r="I9" s="27"/>
      <c r="J9" s="27"/>
      <c r="K9" s="27"/>
      <c r="L9" s="25">
        <v>6000</v>
      </c>
      <c r="M9" s="8">
        <v>100</v>
      </c>
      <c r="N9" s="7">
        <v>100</v>
      </c>
      <c r="O9" s="9"/>
    </row>
    <row r="10" spans="2:16" ht="15" customHeight="1" x14ac:dyDescent="0.2">
      <c r="B10" s="21" t="s">
        <v>7</v>
      </c>
      <c r="C10" s="74" t="s">
        <v>8</v>
      </c>
      <c r="D10" s="74"/>
      <c r="E10" s="74"/>
      <c r="F10" s="74"/>
      <c r="G10" s="74"/>
      <c r="H10" s="74"/>
      <c r="I10" s="74"/>
      <c r="J10" s="74"/>
      <c r="K10" s="21"/>
      <c r="L10" s="25">
        <v>7000</v>
      </c>
      <c r="M10" s="8">
        <v>110</v>
      </c>
      <c r="N10" s="7">
        <v>110</v>
      </c>
      <c r="O10" s="6"/>
    </row>
    <row r="11" spans="2:16" ht="15" customHeight="1" x14ac:dyDescent="0.2">
      <c r="B11" s="21"/>
      <c r="C11" s="74" t="s">
        <v>42</v>
      </c>
      <c r="D11" s="74"/>
      <c r="E11" s="74"/>
      <c r="F11" s="74"/>
      <c r="G11" s="74"/>
      <c r="H11" s="74"/>
      <c r="I11" s="74"/>
      <c r="J11" s="74"/>
      <c r="K11" s="21"/>
      <c r="L11" s="22"/>
      <c r="M11" s="6"/>
      <c r="N11" s="6"/>
      <c r="O11" s="6"/>
    </row>
    <row r="12" spans="2:16" ht="15" customHeight="1" x14ac:dyDescent="0.2">
      <c r="B12" s="21"/>
      <c r="C12" s="74" t="str">
        <f>"3.) What is the margin if the stock declines to "&amp;TEXT(K12,"$#,###")&amp;"? What does the balance sheet look like?"</f>
        <v>3.) What is the margin if the stock declines to $68? What does the balance sheet look like?</v>
      </c>
      <c r="D12" s="74"/>
      <c r="E12" s="74"/>
      <c r="F12" s="74"/>
      <c r="G12" s="74"/>
      <c r="H12" s="74"/>
      <c r="I12" s="74"/>
      <c r="J12" s="75"/>
      <c r="K12" s="28">
        <v>68</v>
      </c>
      <c r="L12" s="22"/>
      <c r="M12" s="11">
        <v>68</v>
      </c>
      <c r="N12" s="11">
        <v>128</v>
      </c>
      <c r="O12" s="6"/>
    </row>
    <row r="13" spans="2:16" ht="15" customHeight="1" x14ac:dyDescent="0.2">
      <c r="B13" s="29"/>
      <c r="C13" s="84" t="str">
        <f>"4.) What is the margin if the stock rises to "&amp;TEXT(K13,"$#,###")&amp;"? What does the balance sheet look like?"</f>
        <v>4.) What is the margin if the stock rises to $132? What does the balance sheet look like?</v>
      </c>
      <c r="D13" s="84"/>
      <c r="E13" s="84"/>
      <c r="F13" s="84"/>
      <c r="G13" s="84"/>
      <c r="H13" s="84"/>
      <c r="I13" s="84"/>
      <c r="J13" s="85"/>
      <c r="K13" s="28">
        <v>132</v>
      </c>
      <c r="L13" s="22"/>
      <c r="M13" s="11">
        <v>70</v>
      </c>
      <c r="N13" s="11">
        <v>130</v>
      </c>
      <c r="O13" s="6"/>
    </row>
    <row r="14" spans="2:16" ht="15" customHeight="1" x14ac:dyDescent="0.2">
      <c r="B14" s="21"/>
      <c r="C14" s="21"/>
      <c r="D14" s="21"/>
      <c r="E14" s="21"/>
      <c r="F14" s="21"/>
      <c r="G14" s="21"/>
      <c r="H14" s="21"/>
      <c r="I14" s="21"/>
      <c r="J14" s="21"/>
      <c r="K14" s="21"/>
      <c r="L14" s="22"/>
      <c r="M14" s="11">
        <v>72</v>
      </c>
      <c r="N14" s="11">
        <v>132</v>
      </c>
      <c r="O14" s="6"/>
    </row>
    <row r="15" spans="2:16" ht="15" customHeight="1" x14ac:dyDescent="0.2">
      <c r="B15" s="86" t="s">
        <v>9</v>
      </c>
      <c r="C15" s="86"/>
      <c r="D15" s="86"/>
      <c r="E15" s="86"/>
      <c r="F15" s="86"/>
      <c r="G15" s="86"/>
      <c r="H15" s="86"/>
      <c r="I15" s="86"/>
      <c r="J15" s="86"/>
      <c r="K15" s="86"/>
      <c r="L15" s="22"/>
      <c r="M15" s="12"/>
      <c r="N15" s="12"/>
      <c r="O15" s="6"/>
    </row>
    <row r="16" spans="2:16" ht="15" customHeight="1" x14ac:dyDescent="0.2">
      <c r="B16" s="86"/>
      <c r="C16" s="86"/>
      <c r="D16" s="86"/>
      <c r="E16" s="86"/>
      <c r="F16" s="86"/>
      <c r="G16" s="86"/>
      <c r="H16" s="86"/>
      <c r="I16" s="86"/>
      <c r="J16" s="86"/>
      <c r="K16" s="86"/>
      <c r="L16" s="22"/>
      <c r="M16" s="12"/>
      <c r="N16" s="12"/>
      <c r="O16" s="6"/>
    </row>
    <row r="17" spans="2:12" ht="15" customHeight="1" thickBot="1" x14ac:dyDescent="0.25">
      <c r="B17" s="21"/>
      <c r="C17" s="30"/>
      <c r="D17" s="30"/>
      <c r="E17" s="30"/>
      <c r="F17" s="30"/>
      <c r="G17" s="30"/>
      <c r="H17" s="30"/>
      <c r="I17" s="30"/>
      <c r="J17" s="21"/>
      <c r="K17" s="21"/>
      <c r="L17" s="21"/>
    </row>
    <row r="18" spans="2:12" ht="15" customHeight="1" x14ac:dyDescent="0.25">
      <c r="B18" s="21"/>
      <c r="C18" s="87" t="s">
        <v>10</v>
      </c>
      <c r="D18" s="87"/>
      <c r="E18" s="87"/>
      <c r="F18" s="31"/>
      <c r="G18" s="87" t="s">
        <v>47</v>
      </c>
      <c r="H18" s="87"/>
      <c r="I18" s="87"/>
      <c r="J18" s="21"/>
      <c r="K18" s="21"/>
      <c r="L18" s="21"/>
    </row>
    <row r="19" spans="2:12" ht="15" customHeight="1" x14ac:dyDescent="0.2">
      <c r="B19" s="21"/>
      <c r="C19" s="88" t="s">
        <v>11</v>
      </c>
      <c r="D19" s="88"/>
      <c r="E19" s="32">
        <f>F8*I8</f>
        <v>10000</v>
      </c>
      <c r="F19" s="31"/>
      <c r="G19" s="88" t="s">
        <v>12</v>
      </c>
      <c r="H19" s="88"/>
      <c r="I19" s="32">
        <f>(F8*I8)-B8</f>
        <v>4000</v>
      </c>
      <c r="J19" s="21"/>
      <c r="K19" s="21"/>
      <c r="L19" s="21"/>
    </row>
    <row r="20" spans="2:12" ht="15" customHeight="1" thickBot="1" x14ac:dyDescent="0.25">
      <c r="B20" s="21"/>
      <c r="C20" s="30"/>
      <c r="D20" s="30"/>
      <c r="E20" s="30"/>
      <c r="F20" s="30"/>
      <c r="G20" s="89" t="s">
        <v>13</v>
      </c>
      <c r="H20" s="89"/>
      <c r="I20" s="33">
        <f>E19-I19</f>
        <v>6000</v>
      </c>
      <c r="J20" s="21"/>
      <c r="K20" s="21"/>
      <c r="L20" s="21"/>
    </row>
    <row r="21" spans="2:12" ht="15" customHeight="1" x14ac:dyDescent="0.2">
      <c r="B21" s="21"/>
      <c r="C21" s="21"/>
      <c r="D21" s="21"/>
      <c r="E21" s="21"/>
      <c r="F21" s="21"/>
      <c r="G21" s="21"/>
      <c r="H21" s="21"/>
      <c r="I21" s="21"/>
      <c r="J21" s="21"/>
      <c r="K21" s="21"/>
      <c r="L21" s="21"/>
    </row>
    <row r="22" spans="2:12" ht="15" customHeight="1" x14ac:dyDescent="0.2">
      <c r="B22" s="90" t="s">
        <v>43</v>
      </c>
      <c r="C22" s="90"/>
      <c r="D22" s="90"/>
      <c r="E22" s="90"/>
      <c r="F22" s="90"/>
      <c r="G22" s="90"/>
      <c r="H22" s="90"/>
      <c r="I22" s="90"/>
      <c r="J22" s="90"/>
      <c r="K22" s="90"/>
      <c r="L22" s="21"/>
    </row>
    <row r="23" spans="2:12" ht="15" customHeight="1" x14ac:dyDescent="0.2">
      <c r="B23" s="21"/>
      <c r="C23" s="21"/>
      <c r="D23" s="21"/>
      <c r="E23" s="21"/>
      <c r="F23" s="21"/>
      <c r="G23" s="21"/>
      <c r="H23" s="21"/>
      <c r="I23" s="21"/>
      <c r="J23" s="21"/>
      <c r="K23" s="21"/>
      <c r="L23" s="21"/>
    </row>
    <row r="24" spans="2:12" ht="15" customHeight="1" x14ac:dyDescent="0.2">
      <c r="B24" s="21"/>
      <c r="C24" s="21"/>
      <c r="D24" s="21"/>
      <c r="E24" s="21"/>
      <c r="F24" s="21"/>
      <c r="G24" s="21"/>
      <c r="H24" s="21"/>
      <c r="I24" s="21"/>
      <c r="J24" s="21"/>
      <c r="K24" s="21"/>
      <c r="L24" s="21"/>
    </row>
    <row r="25" spans="2:12" ht="15" customHeight="1" x14ac:dyDescent="0.2">
      <c r="B25" s="21"/>
      <c r="C25" s="21"/>
      <c r="D25" s="21"/>
      <c r="E25" s="21"/>
      <c r="F25" s="21"/>
      <c r="G25" s="21"/>
      <c r="H25" s="21"/>
      <c r="I25" s="21"/>
      <c r="J25" s="21"/>
      <c r="K25" s="21"/>
      <c r="L25" s="21"/>
    </row>
    <row r="26" spans="2:12" ht="15" customHeight="1" x14ac:dyDescent="0.2">
      <c r="B26" s="21"/>
      <c r="C26" s="74" t="str">
        <f>"Therefore: the intial margin = "&amp;TEXT(I20,"$#,###.00")&amp;" / "&amp;TEXT(E19,"$#,###.00")&amp;"  =  "&amp;TEXT(ROUND(I20/E19,2),"##.00%")&amp;""</f>
        <v>Therefore: the intial margin = $6,000.00 / $10,000.00  =  60.00%</v>
      </c>
      <c r="D26" s="74"/>
      <c r="E26" s="74"/>
      <c r="F26" s="74"/>
      <c r="G26" s="74"/>
      <c r="H26" s="74"/>
      <c r="I26" s="74"/>
      <c r="J26" s="74"/>
      <c r="K26" s="74"/>
      <c r="L26" s="21"/>
    </row>
    <row r="27" spans="2:12" ht="15" customHeight="1" x14ac:dyDescent="0.2">
      <c r="B27" s="21"/>
      <c r="C27" s="21"/>
      <c r="D27" s="21"/>
      <c r="E27" s="21"/>
      <c r="F27" s="21"/>
      <c r="G27" s="21"/>
      <c r="H27" s="21"/>
      <c r="I27" s="21"/>
      <c r="J27" s="21"/>
      <c r="K27" s="21"/>
      <c r="L27" s="21"/>
    </row>
    <row r="28" spans="2:12" ht="15" customHeight="1" x14ac:dyDescent="0.2">
      <c r="B28" s="90" t="str">
        <f>"Solution #3: If the share price falls to "&amp;TEXT(K12,"$#,###")&amp;", the balance sheet is:"</f>
        <v>Solution #3: If the share price falls to $68, the balance sheet is:</v>
      </c>
      <c r="C28" s="90"/>
      <c r="D28" s="90"/>
      <c r="E28" s="90"/>
      <c r="F28" s="90"/>
      <c r="G28" s="90"/>
      <c r="H28" s="90"/>
      <c r="I28" s="90"/>
      <c r="J28" s="90"/>
      <c r="K28" s="90"/>
      <c r="L28" s="21"/>
    </row>
    <row r="29" spans="2:12" ht="15" customHeight="1" thickBot="1" x14ac:dyDescent="0.25">
      <c r="B29" s="21"/>
      <c r="C29" s="30"/>
      <c r="D29" s="30"/>
      <c r="E29" s="30"/>
      <c r="F29" s="30"/>
      <c r="G29" s="30"/>
      <c r="H29" s="30"/>
      <c r="I29" s="30"/>
      <c r="J29" s="21"/>
      <c r="K29" s="21"/>
      <c r="L29" s="21"/>
    </row>
    <row r="30" spans="2:12" ht="15" customHeight="1" x14ac:dyDescent="0.25">
      <c r="B30" s="34"/>
      <c r="C30" s="87" t="s">
        <v>10</v>
      </c>
      <c r="D30" s="87"/>
      <c r="E30" s="87"/>
      <c r="F30" s="31"/>
      <c r="G30" s="87" t="s">
        <v>47</v>
      </c>
      <c r="H30" s="87"/>
      <c r="I30" s="87"/>
      <c r="J30" s="21"/>
      <c r="K30" s="21"/>
      <c r="L30" s="21"/>
    </row>
    <row r="31" spans="2:12" ht="15" customHeight="1" x14ac:dyDescent="0.2">
      <c r="B31" s="35"/>
      <c r="C31" s="88" t="s">
        <v>11</v>
      </c>
      <c r="D31" s="88"/>
      <c r="E31" s="32">
        <f>K12*F8</f>
        <v>6800</v>
      </c>
      <c r="F31" s="31"/>
      <c r="G31" s="88" t="s">
        <v>12</v>
      </c>
      <c r="H31" s="88"/>
      <c r="I31" s="32">
        <f>I19</f>
        <v>4000</v>
      </c>
      <c r="J31" s="35"/>
      <c r="K31" s="21"/>
      <c r="L31" s="21"/>
    </row>
    <row r="32" spans="2:12" ht="15" customHeight="1" thickBot="1" x14ac:dyDescent="0.25">
      <c r="B32" s="21"/>
      <c r="C32" s="30"/>
      <c r="D32" s="30"/>
      <c r="E32" s="30"/>
      <c r="F32" s="30"/>
      <c r="G32" s="89" t="s">
        <v>13</v>
      </c>
      <c r="H32" s="89"/>
      <c r="I32" s="33">
        <f>E31-I31</f>
        <v>2800</v>
      </c>
      <c r="J32" s="21"/>
      <c r="K32" s="21"/>
      <c r="L32" s="21"/>
    </row>
    <row r="33" spans="1:12" ht="15" customHeight="1" x14ac:dyDescent="0.2">
      <c r="B33" s="21"/>
      <c r="C33" s="21"/>
      <c r="D33" s="21"/>
      <c r="E33" s="21"/>
      <c r="F33" s="21"/>
      <c r="G33" s="21"/>
      <c r="H33" s="21"/>
      <c r="I33" s="21"/>
      <c r="J33" s="21"/>
      <c r="K33" s="21"/>
      <c r="L33" s="21"/>
    </row>
    <row r="34" spans="1:12" ht="15" customHeight="1" x14ac:dyDescent="0.2">
      <c r="B34" s="21"/>
      <c r="C34" s="74" t="str">
        <f>"And the margin becomes "&amp;TEXT(I32,"$#,###.00")&amp;" / "&amp;TEXT(E31,"$#,###.00")&amp;"  =  "&amp;TEXT(I32/E31,"##.00%")&amp;""</f>
        <v>And the margin becomes $2,800.00 / $6,800.00  =  41.18%</v>
      </c>
      <c r="D34" s="74"/>
      <c r="E34" s="74"/>
      <c r="F34" s="74"/>
      <c r="G34" s="74"/>
      <c r="H34" s="74"/>
      <c r="I34" s="74"/>
      <c r="J34" s="74"/>
      <c r="K34" s="74"/>
      <c r="L34" s="21"/>
    </row>
    <row r="35" spans="1:12" ht="15" customHeight="1" x14ac:dyDescent="0.2">
      <c r="B35" s="21"/>
      <c r="C35" s="21"/>
      <c r="D35" s="21"/>
      <c r="E35" s="21"/>
      <c r="F35" s="21"/>
      <c r="G35" s="21"/>
      <c r="H35" s="21"/>
      <c r="I35" s="21"/>
      <c r="J35" s="21"/>
      <c r="K35" s="21"/>
      <c r="L35" s="21"/>
    </row>
    <row r="36" spans="1:12" ht="15" customHeight="1" x14ac:dyDescent="0.2">
      <c r="B36" s="74" t="str">
        <f>"Solution #4: If the share price rises to "&amp;TEXT(K13,"$#,###")&amp;", the balance sheet is:"</f>
        <v>Solution #4: If the share price rises to $132, the balance sheet is:</v>
      </c>
      <c r="C36" s="74"/>
      <c r="D36" s="74"/>
      <c r="E36" s="74"/>
      <c r="F36" s="74"/>
      <c r="G36" s="74"/>
      <c r="H36" s="74"/>
      <c r="I36" s="74"/>
      <c r="J36" s="74"/>
      <c r="K36" s="74"/>
      <c r="L36" s="21"/>
    </row>
    <row r="37" spans="1:12" ht="15" customHeight="1" thickBot="1" x14ac:dyDescent="0.25">
      <c r="B37" s="21"/>
      <c r="C37" s="30"/>
      <c r="D37" s="30"/>
      <c r="E37" s="30"/>
      <c r="F37" s="30"/>
      <c r="G37" s="30"/>
      <c r="H37" s="30"/>
      <c r="I37" s="30"/>
      <c r="J37" s="21"/>
      <c r="K37" s="21"/>
      <c r="L37" s="21"/>
    </row>
    <row r="38" spans="1:12" ht="15" customHeight="1" x14ac:dyDescent="0.25">
      <c r="B38" s="21"/>
      <c r="C38" s="87" t="s">
        <v>10</v>
      </c>
      <c r="D38" s="87"/>
      <c r="E38" s="87"/>
      <c r="F38" s="31"/>
      <c r="G38" s="87" t="s">
        <v>47</v>
      </c>
      <c r="H38" s="87"/>
      <c r="I38" s="87"/>
      <c r="J38" s="21"/>
      <c r="K38" s="21"/>
      <c r="L38" s="21"/>
    </row>
    <row r="39" spans="1:12" ht="15" customHeight="1" x14ac:dyDescent="0.2">
      <c r="B39" s="21"/>
      <c r="C39" s="88" t="s">
        <v>11</v>
      </c>
      <c r="D39" s="88"/>
      <c r="E39" s="32">
        <f>F8*K13</f>
        <v>13200</v>
      </c>
      <c r="F39" s="31"/>
      <c r="G39" s="88" t="s">
        <v>12</v>
      </c>
      <c r="H39" s="88"/>
      <c r="I39" s="32">
        <f>I19</f>
        <v>4000</v>
      </c>
      <c r="J39" s="21"/>
      <c r="K39" s="21"/>
      <c r="L39" s="21"/>
    </row>
    <row r="40" spans="1:12" ht="15" customHeight="1" thickBot="1" x14ac:dyDescent="0.25">
      <c r="B40" s="21"/>
      <c r="C40" s="30"/>
      <c r="D40" s="30"/>
      <c r="E40" s="30"/>
      <c r="F40" s="30"/>
      <c r="G40" s="89" t="s">
        <v>13</v>
      </c>
      <c r="H40" s="89"/>
      <c r="I40" s="33">
        <f>E39-I39</f>
        <v>9200</v>
      </c>
      <c r="J40" s="21"/>
      <c r="K40" s="21"/>
      <c r="L40" s="21"/>
    </row>
    <row r="41" spans="1:12" ht="15" customHeight="1" x14ac:dyDescent="0.2">
      <c r="B41" s="21"/>
      <c r="C41" s="21"/>
      <c r="D41" s="21"/>
      <c r="E41" s="21"/>
      <c r="F41" s="21"/>
      <c r="G41" s="21"/>
      <c r="H41" s="21"/>
      <c r="I41" s="21"/>
      <c r="J41" s="21"/>
      <c r="K41" s="21"/>
      <c r="L41" s="21"/>
    </row>
    <row r="42" spans="1:12" ht="15" customHeight="1" x14ac:dyDescent="0.2">
      <c r="B42" s="31"/>
      <c r="C42" s="88" t="str">
        <f>"And the margin becomes "&amp;TEXT(I40,"$#,###.00")&amp;" / "&amp;TEXT(E39,"$#,###.00")&amp;"  =  "&amp;TEXT(I40/E39,"##.00%")&amp;""</f>
        <v>And the margin becomes $9,200.00 / $13,200.00  =  69.70%</v>
      </c>
      <c r="D42" s="88"/>
      <c r="E42" s="88"/>
      <c r="F42" s="88"/>
      <c r="G42" s="88"/>
      <c r="H42" s="88"/>
      <c r="I42" s="88"/>
      <c r="J42" s="88"/>
      <c r="K42" s="88"/>
      <c r="L42" s="21"/>
    </row>
    <row r="43" spans="1:12" ht="15" customHeight="1" x14ac:dyDescent="0.2">
      <c r="B43" s="29"/>
      <c r="C43" s="29"/>
      <c r="D43" s="29"/>
      <c r="E43" s="29"/>
      <c r="F43" s="29"/>
      <c r="G43" s="29"/>
      <c r="H43" s="29"/>
      <c r="I43" s="29"/>
      <c r="J43" s="29"/>
      <c r="K43" s="29"/>
      <c r="L43" s="21"/>
    </row>
    <row r="44" spans="1:12" ht="15" customHeight="1" x14ac:dyDescent="0.2">
      <c r="B44" s="21"/>
      <c r="C44" s="21"/>
      <c r="D44" s="21"/>
      <c r="E44" s="21"/>
      <c r="F44" s="21"/>
      <c r="G44" s="21"/>
      <c r="H44" s="21"/>
      <c r="I44" s="21"/>
      <c r="J44" s="21"/>
      <c r="K44" s="21"/>
      <c r="L44" s="21"/>
    </row>
    <row r="45" spans="1:12" ht="15" customHeight="1" x14ac:dyDescent="0.2">
      <c r="A45" s="14"/>
      <c r="B45" s="36" t="s">
        <v>14</v>
      </c>
      <c r="C45" s="21"/>
      <c r="D45" s="21"/>
      <c r="E45" s="21"/>
      <c r="F45" s="21"/>
      <c r="G45" s="21"/>
      <c r="H45" s="21"/>
      <c r="I45" s="21"/>
      <c r="J45" s="21"/>
      <c r="K45" s="91" t="s">
        <v>44</v>
      </c>
      <c r="L45" s="91"/>
    </row>
    <row r="46" spans="1:12" x14ac:dyDescent="0.2">
      <c r="B46" s="21"/>
      <c r="C46" s="21"/>
      <c r="D46" s="21"/>
      <c r="E46" s="21"/>
      <c r="F46" s="21"/>
      <c r="G46" s="21"/>
      <c r="H46" s="21"/>
      <c r="I46" s="21"/>
      <c r="J46" s="21"/>
      <c r="K46" s="21"/>
      <c r="L46" s="21"/>
    </row>
  </sheetData>
  <mergeCells count="34">
    <mergeCell ref="K45:L45"/>
    <mergeCell ref="C39:D39"/>
    <mergeCell ref="G39:H39"/>
    <mergeCell ref="G40:H40"/>
    <mergeCell ref="C42:K42"/>
    <mergeCell ref="C38:E38"/>
    <mergeCell ref="G38:I38"/>
    <mergeCell ref="G20:H20"/>
    <mergeCell ref="B22:K22"/>
    <mergeCell ref="C26:K26"/>
    <mergeCell ref="B28:K28"/>
    <mergeCell ref="C30:E30"/>
    <mergeCell ref="G30:I30"/>
    <mergeCell ref="C31:D31"/>
    <mergeCell ref="G31:H31"/>
    <mergeCell ref="G32:H32"/>
    <mergeCell ref="C34:K34"/>
    <mergeCell ref="B36:K36"/>
    <mergeCell ref="C13:J13"/>
    <mergeCell ref="B15:K16"/>
    <mergeCell ref="C18:E18"/>
    <mergeCell ref="G18:I18"/>
    <mergeCell ref="C19:D19"/>
    <mergeCell ref="G19:H19"/>
    <mergeCell ref="C12:J12"/>
    <mergeCell ref="B1:L2"/>
    <mergeCell ref="M1:P2"/>
    <mergeCell ref="B5:K5"/>
    <mergeCell ref="B6:K7"/>
    <mergeCell ref="C8:E8"/>
    <mergeCell ref="G8:H8"/>
    <mergeCell ref="J8:K8"/>
    <mergeCell ref="C10:J10"/>
    <mergeCell ref="C11:J11"/>
  </mergeCells>
  <dataValidations count="5">
    <dataValidation type="list" allowBlank="1" showInputMessage="1" showErrorMessage="1" sqref="K13" xr:uid="{B7712CE7-D6C9-4588-B813-6893B3997F79}">
      <formula1>$N$12:$N$14</formula1>
    </dataValidation>
    <dataValidation type="list" allowBlank="1" showInputMessage="1" showErrorMessage="1" sqref="K12" xr:uid="{677432D2-C884-4453-8E57-9E4B0DCA5326}">
      <formula1>$M$12:$M$14</formula1>
    </dataValidation>
    <dataValidation type="list" allowBlank="1" showInputMessage="1" showErrorMessage="1" sqref="I8" xr:uid="{B413F087-BA0B-46C4-8B97-25082B0380DC}">
      <formula1>$N$8:$N$10</formula1>
    </dataValidation>
    <dataValidation type="list" allowBlank="1" showInputMessage="1" showErrorMessage="1" sqref="F8" xr:uid="{FBC75D14-D9F2-4934-BB65-FD10F5DA8E56}">
      <formula1>$M$8:$M$10</formula1>
    </dataValidation>
    <dataValidation type="list" allowBlank="1" showInputMessage="1" showErrorMessage="1" sqref="B8" xr:uid="{A99CF951-9053-42C9-9C2A-48459D4E030D}">
      <formula1>$L$8:$L$10</formula1>
    </dataValidation>
  </dataValidations>
  <hyperlinks>
    <hyperlink ref="L3" location="'Maint. Margin and Margin Calls'!A4" display="Next ►" xr:uid="{4D961BCE-9BBC-445F-A317-D14FAAA5FF81}"/>
    <hyperlink ref="B45" location="'Buying on Margin'!A4" display="▲Top" xr:uid="{858496E5-AFD9-4BC3-B836-FEB15DD432D0}"/>
  </hyperlinks>
  <pageMargins left="0.7" right="0.7" top="0.75" bottom="0.75" header="0.3" footer="0.3"/>
  <pageSetup orientation="landscape"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B970-0E43-4FFC-B30C-20E624EFF4BD}">
  <sheetPr codeName="Sheet16">
    <pageSetUpPr autoPageBreaks="0" fitToPage="1"/>
  </sheetPr>
  <dimension ref="A1:P26"/>
  <sheetViews>
    <sheetView zoomScale="160" zoomScaleNormal="160" workbookViewId="0">
      <pane ySplit="3" topLeftCell="A4" activePane="bottomLeft" state="frozen"/>
      <selection activeCell="B9" sqref="B9:K11"/>
      <selection pane="bottomLeft" activeCell="A4" sqref="A4"/>
    </sheetView>
  </sheetViews>
  <sheetFormatPr defaultColWidth="8.85546875" defaultRowHeight="14.25" x14ac:dyDescent="0.2"/>
  <cols>
    <col min="1" max="1" width="2.5703125" style="5" customWidth="1"/>
    <col min="2" max="2" width="12.28515625" style="5" customWidth="1"/>
    <col min="3" max="3" width="14.7109375" style="5" bestFit="1" customWidth="1"/>
    <col min="4" max="9" width="12.28515625" style="5" customWidth="1"/>
    <col min="10" max="12" width="8.85546875" style="5" customWidth="1"/>
    <col min="13" max="16384" width="8.85546875" style="5"/>
  </cols>
  <sheetData>
    <row r="1" spans="1:16" s="1" customFormat="1" ht="13.9" customHeight="1" x14ac:dyDescent="0.2">
      <c r="B1" s="76" t="s">
        <v>15</v>
      </c>
      <c r="C1" s="76"/>
      <c r="D1" s="76"/>
      <c r="E1" s="76"/>
      <c r="F1" s="76"/>
      <c r="G1" s="76"/>
      <c r="H1" s="76"/>
      <c r="I1" s="76"/>
      <c r="J1" s="76"/>
      <c r="K1" s="76"/>
      <c r="L1" s="76"/>
      <c r="M1" s="77"/>
      <c r="N1" s="77"/>
      <c r="O1" s="77"/>
      <c r="P1" s="77"/>
    </row>
    <row r="2" spans="1:16" s="1" customFormat="1" ht="13.9" customHeight="1" x14ac:dyDescent="0.2">
      <c r="B2" s="76"/>
      <c r="C2" s="76"/>
      <c r="D2" s="76"/>
      <c r="E2" s="76"/>
      <c r="F2" s="76"/>
      <c r="G2" s="76"/>
      <c r="H2" s="76"/>
      <c r="I2" s="76"/>
      <c r="J2" s="76"/>
      <c r="K2" s="76"/>
      <c r="L2" s="76"/>
      <c r="M2" s="77"/>
      <c r="N2" s="77"/>
      <c r="O2" s="77"/>
      <c r="P2" s="77"/>
    </row>
    <row r="3" spans="1:16" s="2" customFormat="1" x14ac:dyDescent="0.2">
      <c r="I3" s="61"/>
      <c r="J3" s="60" t="s">
        <v>1</v>
      </c>
      <c r="K3" s="62"/>
      <c r="L3" s="63" t="s">
        <v>2</v>
      </c>
      <c r="M3" s="4"/>
    </row>
    <row r="4" spans="1:16" ht="15" customHeight="1" x14ac:dyDescent="0.2">
      <c r="A4" s="21"/>
      <c r="B4" s="21"/>
      <c r="C4" s="21"/>
      <c r="D4" s="21"/>
      <c r="E4" s="21"/>
      <c r="F4" s="21"/>
      <c r="G4" s="21"/>
      <c r="H4" s="21"/>
      <c r="I4" s="21"/>
      <c r="J4" s="21"/>
      <c r="K4" s="21"/>
      <c r="L4" s="21"/>
      <c r="M4" s="21"/>
      <c r="N4" s="21"/>
    </row>
    <row r="5" spans="1:16" ht="15" customHeight="1" x14ac:dyDescent="0.2">
      <c r="A5" s="21"/>
      <c r="B5" s="86" t="s">
        <v>45</v>
      </c>
      <c r="C5" s="86"/>
      <c r="D5" s="86"/>
      <c r="E5" s="86"/>
      <c r="F5" s="86"/>
      <c r="G5" s="86"/>
      <c r="H5" s="86"/>
      <c r="I5" s="86"/>
      <c r="J5" s="86"/>
      <c r="K5" s="86"/>
      <c r="L5" s="21"/>
      <c r="M5" s="21"/>
      <c r="N5" s="21"/>
    </row>
    <row r="6" spans="1:16" ht="15" customHeight="1" x14ac:dyDescent="0.2">
      <c r="A6" s="21"/>
      <c r="B6" s="86"/>
      <c r="C6" s="86"/>
      <c r="D6" s="86"/>
      <c r="E6" s="86"/>
      <c r="F6" s="86"/>
      <c r="G6" s="86"/>
      <c r="H6" s="86"/>
      <c r="I6" s="86"/>
      <c r="J6" s="86"/>
      <c r="K6" s="86"/>
      <c r="L6" s="21"/>
      <c r="M6" s="21"/>
      <c r="N6" s="21"/>
    </row>
    <row r="7" spans="1:16" ht="15" customHeight="1" x14ac:dyDescent="0.2">
      <c r="A7" s="21"/>
      <c r="B7" s="21"/>
      <c r="C7" s="21"/>
      <c r="D7" s="21"/>
      <c r="E7" s="21"/>
      <c r="F7" s="21"/>
      <c r="G7" s="21"/>
      <c r="H7" s="21"/>
      <c r="I7" s="21"/>
      <c r="J7" s="21"/>
      <c r="K7" s="21"/>
      <c r="L7" s="21"/>
      <c r="M7" s="21"/>
      <c r="N7" s="21"/>
    </row>
    <row r="8" spans="1:16" ht="15" customHeight="1" x14ac:dyDescent="0.2">
      <c r="A8" s="21"/>
      <c r="B8" s="43"/>
      <c r="C8" s="43"/>
      <c r="D8" s="43"/>
      <c r="E8" s="43"/>
      <c r="F8" s="43"/>
      <c r="G8" s="43"/>
      <c r="H8" s="43"/>
      <c r="I8" s="43"/>
      <c r="J8" s="43"/>
      <c r="K8" s="43"/>
      <c r="L8" s="21"/>
      <c r="M8" s="21"/>
      <c r="N8" s="21"/>
    </row>
    <row r="9" spans="1:16" s="10" customFormat="1" ht="15" customHeight="1" x14ac:dyDescent="0.2">
      <c r="A9" s="64"/>
      <c r="B9" s="64"/>
      <c r="C9" s="43"/>
      <c r="D9" s="43"/>
      <c r="E9" s="43"/>
      <c r="F9" s="43"/>
      <c r="G9" s="43"/>
      <c r="H9" s="43"/>
      <c r="I9" s="43"/>
      <c r="J9" s="43"/>
      <c r="K9" s="43"/>
      <c r="L9" s="37"/>
      <c r="M9" s="43"/>
      <c r="N9" s="37"/>
    </row>
    <row r="10" spans="1:16" s="10" customFormat="1" ht="15" customHeight="1" x14ac:dyDescent="0.2">
      <c r="A10" s="64"/>
      <c r="B10" s="65" t="s">
        <v>16</v>
      </c>
      <c r="C10" s="43"/>
      <c r="D10" s="43"/>
      <c r="E10" s="43"/>
      <c r="F10" s="43"/>
      <c r="G10" s="43"/>
      <c r="H10" s="43"/>
      <c r="I10" s="43"/>
      <c r="J10" s="43"/>
      <c r="K10" s="43"/>
      <c r="L10" s="37"/>
      <c r="M10" s="43"/>
      <c r="N10" s="37"/>
    </row>
    <row r="11" spans="1:16" s="10" customFormat="1" ht="15" customHeight="1" x14ac:dyDescent="0.2">
      <c r="A11" s="64"/>
      <c r="B11" s="43"/>
      <c r="C11" s="43"/>
      <c r="D11" s="43"/>
      <c r="E11" s="43"/>
      <c r="F11" s="43"/>
      <c r="G11" s="43"/>
      <c r="H11" s="43"/>
      <c r="I11" s="43"/>
      <c r="J11" s="43"/>
      <c r="K11" s="43"/>
      <c r="L11" s="37"/>
      <c r="M11" s="43"/>
      <c r="N11" s="37"/>
    </row>
    <row r="12" spans="1:16" s="10" customFormat="1" ht="15" customHeight="1" x14ac:dyDescent="0.25">
      <c r="A12" s="64"/>
      <c r="B12" s="78" t="s">
        <v>17</v>
      </c>
      <c r="C12" s="78"/>
      <c r="D12" s="78"/>
      <c r="E12" s="78"/>
      <c r="F12" s="78"/>
      <c r="G12" s="78"/>
      <c r="H12" s="78"/>
      <c r="I12" s="78"/>
      <c r="J12" s="78"/>
      <c r="K12" s="78"/>
      <c r="L12" s="37"/>
      <c r="M12" s="43"/>
      <c r="N12" s="37"/>
    </row>
    <row r="13" spans="1:16" ht="15" customHeight="1" x14ac:dyDescent="0.2">
      <c r="A13" s="21"/>
      <c r="B13" s="92" t="s">
        <v>18</v>
      </c>
      <c r="C13" s="92"/>
      <c r="D13" s="92"/>
      <c r="E13" s="92"/>
      <c r="F13" s="92"/>
      <c r="G13" s="92"/>
      <c r="H13" s="92"/>
      <c r="I13" s="92"/>
      <c r="J13" s="92"/>
      <c r="K13" s="92"/>
      <c r="L13" s="37"/>
      <c r="M13" s="43"/>
      <c r="N13" s="37"/>
    </row>
    <row r="14" spans="1:16" ht="15" customHeight="1" x14ac:dyDescent="0.2">
      <c r="A14" s="21"/>
      <c r="B14" s="93"/>
      <c r="C14" s="93"/>
      <c r="D14" s="93"/>
      <c r="E14" s="93"/>
      <c r="F14" s="93"/>
      <c r="G14" s="93"/>
      <c r="H14" s="93"/>
      <c r="I14" s="93"/>
      <c r="J14" s="93"/>
      <c r="K14" s="93"/>
      <c r="L14" s="37"/>
      <c r="M14" s="43"/>
      <c r="N14" s="37"/>
    </row>
    <row r="15" spans="1:16" ht="15" customHeight="1" x14ac:dyDescent="0.2">
      <c r="A15" s="21"/>
      <c r="B15" s="43"/>
      <c r="C15" s="43"/>
      <c r="D15" s="43"/>
      <c r="E15" s="43"/>
      <c r="F15" s="43"/>
      <c r="G15" s="43"/>
      <c r="H15" s="43"/>
      <c r="I15" s="43"/>
      <c r="J15" s="43"/>
      <c r="K15" s="43"/>
      <c r="L15" s="21"/>
      <c r="M15" s="21"/>
      <c r="N15" s="21"/>
    </row>
    <row r="16" spans="1:16" ht="15" customHeight="1" x14ac:dyDescent="0.2">
      <c r="A16" s="21"/>
      <c r="B16" s="43"/>
      <c r="C16" s="66">
        <v>0.3</v>
      </c>
      <c r="D16" s="94" t="s">
        <v>19</v>
      </c>
      <c r="E16" s="74"/>
      <c r="F16" s="74"/>
      <c r="G16" s="74"/>
      <c r="H16" s="44">
        <v>0.25</v>
      </c>
      <c r="I16" s="43"/>
      <c r="J16" s="43"/>
      <c r="K16" s="43"/>
      <c r="L16" s="21"/>
      <c r="M16" s="67"/>
      <c r="N16" s="67"/>
    </row>
    <row r="17" spans="1:14" ht="15" customHeight="1" x14ac:dyDescent="0.2">
      <c r="A17" s="21"/>
      <c r="B17" s="43"/>
      <c r="C17" s="39">
        <f>'Buying on Margin'!B8</f>
        <v>6000</v>
      </c>
      <c r="D17" s="95" t="s">
        <v>4</v>
      </c>
      <c r="E17" s="96"/>
      <c r="F17" s="96"/>
      <c r="G17" s="96"/>
      <c r="H17" s="44">
        <v>0.3</v>
      </c>
      <c r="I17" s="43"/>
      <c r="J17" s="43"/>
      <c r="K17" s="43"/>
      <c r="L17" s="21"/>
      <c r="M17" s="67"/>
      <c r="N17" s="67"/>
    </row>
    <row r="18" spans="1:14" ht="15" customHeight="1" x14ac:dyDescent="0.2">
      <c r="A18" s="21"/>
      <c r="B18" s="43"/>
      <c r="C18" s="41">
        <f>'Buying on Margin'!F8</f>
        <v>100</v>
      </c>
      <c r="D18" s="95" t="s">
        <v>5</v>
      </c>
      <c r="E18" s="96"/>
      <c r="F18" s="96"/>
      <c r="G18" s="96"/>
      <c r="H18" s="44">
        <v>0.35</v>
      </c>
      <c r="I18" s="43"/>
      <c r="J18" s="43"/>
      <c r="K18" s="43"/>
      <c r="L18" s="21"/>
      <c r="M18" s="67"/>
      <c r="N18" s="67"/>
    </row>
    <row r="19" spans="1:14" ht="15" customHeight="1" x14ac:dyDescent="0.2">
      <c r="A19" s="21"/>
      <c r="B19" s="43"/>
      <c r="C19" s="39">
        <f>'Buying on Margin'!I8</f>
        <v>100</v>
      </c>
      <c r="D19" s="95" t="s">
        <v>20</v>
      </c>
      <c r="E19" s="96"/>
      <c r="F19" s="96"/>
      <c r="G19" s="96"/>
      <c r="H19" s="44">
        <v>0.4</v>
      </c>
      <c r="I19" s="43"/>
      <c r="J19" s="43"/>
      <c r="K19" s="43"/>
      <c r="L19" s="21"/>
      <c r="M19" s="68"/>
      <c r="N19" s="68"/>
    </row>
    <row r="20" spans="1:14" ht="15" customHeight="1" thickBot="1" x14ac:dyDescent="0.25">
      <c r="A20" s="21"/>
      <c r="B20" s="43"/>
      <c r="C20" s="43"/>
      <c r="D20" s="69"/>
      <c r="E20" s="43"/>
      <c r="F20" s="43"/>
      <c r="G20" s="43"/>
      <c r="H20" s="44"/>
      <c r="I20" s="43"/>
      <c r="J20" s="43"/>
      <c r="K20" s="43"/>
      <c r="L20" s="21"/>
      <c r="M20" s="68"/>
      <c r="N20" s="68"/>
    </row>
    <row r="21" spans="1:14" ht="15" customHeight="1" thickBot="1" x14ac:dyDescent="0.3">
      <c r="A21" s="21"/>
      <c r="B21" s="65" t="s">
        <v>46</v>
      </c>
      <c r="C21" s="21"/>
      <c r="D21" s="43"/>
      <c r="E21" s="70">
        <f>(((C18*C19)-C17)/(1-C16))/C18</f>
        <v>57.142857142857146</v>
      </c>
      <c r="F21" s="43"/>
      <c r="G21" s="43"/>
      <c r="H21" s="43"/>
      <c r="I21" s="43"/>
      <c r="J21" s="43"/>
      <c r="K21" s="43"/>
      <c r="L21" s="21"/>
      <c r="M21" s="21"/>
      <c r="N21" s="21"/>
    </row>
    <row r="22" spans="1:14" ht="15" customHeight="1" x14ac:dyDescent="0.2">
      <c r="A22" s="21"/>
      <c r="B22" s="71"/>
      <c r="C22" s="29"/>
      <c r="D22" s="71"/>
      <c r="E22" s="71"/>
      <c r="F22" s="71"/>
      <c r="G22" s="71"/>
      <c r="H22" s="71"/>
      <c r="I22" s="71"/>
      <c r="J22" s="71"/>
      <c r="K22" s="71"/>
      <c r="L22" s="21"/>
      <c r="M22" s="21"/>
      <c r="N22" s="21"/>
    </row>
    <row r="23" spans="1:14" ht="15" customHeight="1" x14ac:dyDescent="0.2">
      <c r="A23" s="21"/>
      <c r="B23" s="43"/>
      <c r="C23" s="43"/>
      <c r="D23" s="43"/>
      <c r="E23" s="43"/>
      <c r="F23" s="43"/>
      <c r="G23" s="43"/>
      <c r="H23" s="43"/>
      <c r="I23" s="43"/>
      <c r="J23" s="43"/>
      <c r="K23" s="43"/>
      <c r="L23" s="21"/>
      <c r="M23" s="21"/>
      <c r="N23" s="21"/>
    </row>
    <row r="24" spans="1:14" ht="15" customHeight="1" x14ac:dyDescent="0.2">
      <c r="A24" s="72"/>
      <c r="B24" s="36" t="s">
        <v>14</v>
      </c>
      <c r="C24" s="21"/>
      <c r="D24" s="21"/>
      <c r="E24" s="21"/>
      <c r="F24" s="21"/>
      <c r="G24" s="21"/>
      <c r="H24" s="21"/>
      <c r="I24" s="21"/>
      <c r="J24" s="21"/>
      <c r="K24" s="91" t="s">
        <v>44</v>
      </c>
      <c r="L24" s="91"/>
      <c r="M24" s="21"/>
      <c r="N24" s="21"/>
    </row>
    <row r="25" spans="1:14" x14ac:dyDescent="0.2">
      <c r="A25" s="21"/>
      <c r="B25" s="21"/>
      <c r="C25" s="21"/>
      <c r="D25" s="21"/>
      <c r="E25" s="21"/>
      <c r="F25" s="21"/>
      <c r="G25" s="21"/>
      <c r="H25" s="21"/>
      <c r="I25" s="21"/>
      <c r="J25" s="21"/>
      <c r="K25" s="21"/>
      <c r="L25" s="21"/>
      <c r="M25" s="21"/>
      <c r="N25" s="21"/>
    </row>
    <row r="26" spans="1:14" x14ac:dyDescent="0.2">
      <c r="A26" s="21"/>
      <c r="B26" s="21"/>
      <c r="C26" s="21"/>
      <c r="D26" s="21"/>
      <c r="E26" s="21"/>
      <c r="F26" s="21"/>
      <c r="G26" s="21"/>
      <c r="H26" s="21"/>
      <c r="I26" s="21"/>
      <c r="J26" s="21"/>
      <c r="K26" s="21"/>
      <c r="L26" s="21"/>
      <c r="M26" s="21"/>
      <c r="N26" s="21"/>
    </row>
  </sheetData>
  <mergeCells count="10">
    <mergeCell ref="B1:L2"/>
    <mergeCell ref="M1:P2"/>
    <mergeCell ref="B5:K6"/>
    <mergeCell ref="K24:L24"/>
    <mergeCell ref="B12:K12"/>
    <mergeCell ref="B13:K14"/>
    <mergeCell ref="D16:G16"/>
    <mergeCell ref="D17:G17"/>
    <mergeCell ref="D18:G18"/>
    <mergeCell ref="D19:G19"/>
  </mergeCells>
  <dataValidations count="3">
    <dataValidation type="list" allowBlank="1" showInputMessage="1" showErrorMessage="1" sqref="C16" xr:uid="{9506BE2E-000E-4AD1-B959-37167C83E5A8}">
      <formula1>$H$16:$H$19</formula1>
    </dataValidation>
    <dataValidation type="list" allowBlank="1" showInputMessage="1" showErrorMessage="1" sqref="K16" xr:uid="{E4D4D544-2540-4726-8E76-10055B18F003}">
      <formula1>$M$16:$M$18</formula1>
    </dataValidation>
    <dataValidation type="list" allowBlank="1" showInputMessage="1" showErrorMessage="1" sqref="K17" xr:uid="{9D0CCC57-DAC8-45B5-9E75-F110B4D1EFBC}">
      <formula1>$N$16:$N$18</formula1>
    </dataValidation>
  </dataValidations>
  <hyperlinks>
    <hyperlink ref="L3" location="'Returns to Buying on Margin'!A4" display="Next ►" xr:uid="{11C61B56-DD32-4A76-B884-79CFCCAF3B5C}"/>
    <hyperlink ref="J3" location="'Buying on Margin'!A4" display="◄ Prev" xr:uid="{82E4EADF-92AD-4A2B-B2F1-595EFA6F8985}"/>
    <hyperlink ref="B24" location="'Maint. Margin and Margin Calls'!A4" display="▲Top" xr:uid="{97B832C7-5679-47D1-8325-0F0B25E0DCF2}"/>
  </hyperlinks>
  <pageMargins left="0.7" right="0.7" top="0.75" bottom="0.75" header="0.3" footer="0.3"/>
  <pageSetup orientation="landscape"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4F4F8-B00E-4CB9-9E14-79A13824F36D}">
  <sheetPr codeName="Sheet17">
    <pageSetUpPr autoPageBreaks="0" fitToPage="1"/>
  </sheetPr>
  <dimension ref="A1:P30"/>
  <sheetViews>
    <sheetView zoomScale="130" zoomScaleNormal="130" workbookViewId="0">
      <pane ySplit="3" topLeftCell="A4" activePane="bottomLeft" state="frozen"/>
      <selection activeCell="B11" sqref="B11"/>
      <selection pane="bottomLeft" activeCell="A4" sqref="A4"/>
    </sheetView>
  </sheetViews>
  <sheetFormatPr defaultColWidth="8.85546875" defaultRowHeight="14.25" x14ac:dyDescent="0.2"/>
  <cols>
    <col min="1" max="1" width="2.5703125" style="5" customWidth="1"/>
    <col min="2" max="2" width="12.28515625" style="5" customWidth="1"/>
    <col min="3" max="3" width="14.7109375" style="5" bestFit="1" customWidth="1"/>
    <col min="4" max="4" width="12.28515625" style="5" customWidth="1"/>
    <col min="5" max="5" width="12.140625" style="5" bestFit="1" customWidth="1"/>
    <col min="6" max="6" width="12.28515625" style="5" bestFit="1" customWidth="1"/>
    <col min="7" max="7" width="10.5703125" style="5" bestFit="1" customWidth="1"/>
    <col min="8" max="8" width="11.85546875" style="5" bestFit="1" customWidth="1"/>
    <col min="9" max="9" width="17.140625" style="5" bestFit="1" customWidth="1"/>
    <col min="10" max="10" width="11.140625" style="5" bestFit="1" customWidth="1"/>
    <col min="11" max="12" width="7.28515625" style="5" bestFit="1" customWidth="1"/>
    <col min="13" max="16384" width="8.85546875" style="5"/>
  </cols>
  <sheetData>
    <row r="1" spans="2:16" s="1" customFormat="1" ht="13.9" customHeight="1" x14ac:dyDescent="0.2">
      <c r="B1" s="97" t="s">
        <v>21</v>
      </c>
      <c r="C1" s="97"/>
      <c r="D1" s="97"/>
      <c r="E1" s="97"/>
      <c r="F1" s="97"/>
      <c r="G1" s="97"/>
      <c r="H1" s="97"/>
      <c r="I1" s="97"/>
      <c r="J1" s="97"/>
      <c r="K1" s="97"/>
      <c r="L1" s="97"/>
      <c r="M1" s="77"/>
      <c r="N1" s="77"/>
      <c r="O1" s="77"/>
      <c r="P1" s="77"/>
    </row>
    <row r="2" spans="2:16" s="1" customFormat="1" ht="13.9" customHeight="1" x14ac:dyDescent="0.2">
      <c r="B2" s="97"/>
      <c r="C2" s="97"/>
      <c r="D2" s="97"/>
      <c r="E2" s="97"/>
      <c r="F2" s="97"/>
      <c r="G2" s="97"/>
      <c r="H2" s="97"/>
      <c r="I2" s="97"/>
      <c r="J2" s="97"/>
      <c r="K2" s="97"/>
      <c r="L2" s="97"/>
      <c r="M2" s="77"/>
      <c r="N2" s="77"/>
      <c r="O2" s="77"/>
      <c r="P2" s="77"/>
    </row>
    <row r="3" spans="2:16" s="2" customFormat="1" x14ac:dyDescent="0.2">
      <c r="I3" s="61"/>
      <c r="J3" s="60" t="s">
        <v>1</v>
      </c>
      <c r="K3" s="62"/>
      <c r="L3" s="63"/>
      <c r="M3" s="73"/>
    </row>
    <row r="4" spans="2:16" ht="15" customHeight="1" x14ac:dyDescent="0.2">
      <c r="B4" s="21"/>
      <c r="C4" s="21"/>
      <c r="D4" s="21"/>
      <c r="E4" s="21"/>
      <c r="F4" s="21"/>
      <c r="G4" s="21"/>
      <c r="H4" s="21"/>
      <c r="I4" s="21"/>
      <c r="J4" s="21"/>
      <c r="K4" s="21"/>
      <c r="L4" s="21"/>
    </row>
    <row r="5" spans="2:16" s="10" customFormat="1" ht="15" customHeight="1" x14ac:dyDescent="0.25">
      <c r="B5" s="78" t="s">
        <v>22</v>
      </c>
      <c r="C5" s="78"/>
      <c r="D5" s="78"/>
      <c r="E5" s="78"/>
      <c r="F5" s="78"/>
      <c r="G5" s="78"/>
      <c r="H5" s="78"/>
      <c r="I5" s="78"/>
      <c r="J5" s="78"/>
      <c r="K5" s="78"/>
      <c r="L5" s="37"/>
      <c r="M5" s="15"/>
      <c r="N5" s="16"/>
    </row>
    <row r="6" spans="2:16" ht="15" customHeight="1" x14ac:dyDescent="0.2">
      <c r="B6" s="98" t="str">
        <f>"Suppose you buy "&amp;B13&amp;" shares of stock at $"&amp;B14&amp;", and the stock rises to $"&amp;B10&amp;". What is your rate of return? What if the stock falls to $"&amp;B11&amp;"? Now, assume you contribute $"&amp;B12&amp;" to the purchase of the security and buy the remainder of the stock on margin. What would your rate of return be if the stock goes up? Down? Assume you pay "&amp;TEXT(B15,"##.00%")&amp;" simple interest on your margin loan."</f>
        <v>Suppose you buy 100 shares of stock at $100, and the stock rises to $132. What is your rate of return? What if the stock falls to $68? Now, assume you contribute $6000 to the purchase of the security and buy the remainder of the stock on margin. What would your rate of return be if the stock goes up? Down? Assume you pay 3.00% simple interest on your margin loan.</v>
      </c>
      <c r="C6" s="98"/>
      <c r="D6" s="98"/>
      <c r="E6" s="98"/>
      <c r="F6" s="98"/>
      <c r="G6" s="98"/>
      <c r="H6" s="98"/>
      <c r="I6" s="98"/>
      <c r="J6" s="98"/>
      <c r="K6" s="98"/>
      <c r="L6" s="37"/>
      <c r="M6" s="15"/>
      <c r="N6" s="16"/>
    </row>
    <row r="7" spans="2:16" ht="15" customHeight="1" x14ac:dyDescent="0.2">
      <c r="B7" s="98"/>
      <c r="C7" s="98"/>
      <c r="D7" s="98"/>
      <c r="E7" s="98"/>
      <c r="F7" s="98"/>
      <c r="G7" s="98"/>
      <c r="H7" s="98"/>
      <c r="I7" s="98"/>
      <c r="J7" s="98"/>
      <c r="K7" s="98"/>
      <c r="L7" s="37"/>
      <c r="M7" s="15"/>
      <c r="N7" s="16"/>
    </row>
    <row r="8" spans="2:16" ht="15" customHeight="1" x14ac:dyDescent="0.2">
      <c r="B8" s="98"/>
      <c r="C8" s="98"/>
      <c r="D8" s="98"/>
      <c r="E8" s="98"/>
      <c r="F8" s="98"/>
      <c r="G8" s="98"/>
      <c r="H8" s="98"/>
      <c r="I8" s="98"/>
      <c r="J8" s="98"/>
      <c r="K8" s="98"/>
      <c r="L8" s="37"/>
      <c r="M8" s="15"/>
      <c r="N8" s="16"/>
    </row>
    <row r="9" spans="2:16" ht="15" customHeight="1" x14ac:dyDescent="0.2">
      <c r="B9" s="38"/>
      <c r="C9" s="38"/>
      <c r="D9" s="38"/>
      <c r="E9" s="38"/>
      <c r="F9" s="38"/>
      <c r="G9" s="38"/>
      <c r="H9" s="38"/>
      <c r="I9" s="38"/>
      <c r="J9" s="38"/>
      <c r="K9" s="38"/>
      <c r="L9" s="37"/>
      <c r="M9" s="15"/>
      <c r="N9" s="16"/>
    </row>
    <row r="10" spans="2:16" ht="15" customHeight="1" x14ac:dyDescent="0.2">
      <c r="B10" s="39">
        <f>'Buying on Margin'!K13</f>
        <v>132</v>
      </c>
      <c r="C10" s="99" t="s">
        <v>23</v>
      </c>
      <c r="D10" s="100"/>
      <c r="E10" s="100"/>
      <c r="F10" s="100"/>
      <c r="G10" s="40">
        <v>2.5000000000000001E-2</v>
      </c>
      <c r="H10" s="21"/>
      <c r="I10" s="21"/>
      <c r="J10" s="21"/>
      <c r="K10" s="21"/>
      <c r="L10" s="21"/>
      <c r="M10" s="15"/>
      <c r="N10" s="16"/>
    </row>
    <row r="11" spans="2:16" ht="15" customHeight="1" x14ac:dyDescent="0.2">
      <c r="B11" s="39">
        <f>'Buying on Margin'!K12</f>
        <v>68</v>
      </c>
      <c r="C11" s="95" t="s">
        <v>24</v>
      </c>
      <c r="D11" s="101"/>
      <c r="E11" s="101"/>
      <c r="F11" s="101"/>
      <c r="G11" s="40">
        <v>0.03</v>
      </c>
      <c r="H11" s="21"/>
      <c r="I11" s="21"/>
      <c r="J11" s="21"/>
      <c r="K11" s="21"/>
      <c r="L11" s="21"/>
      <c r="M11" s="13"/>
    </row>
    <row r="12" spans="2:16" ht="15" customHeight="1" x14ac:dyDescent="0.2">
      <c r="B12" s="39">
        <f>'Buying on Margin'!B8</f>
        <v>6000</v>
      </c>
      <c r="C12" s="95" t="s">
        <v>25</v>
      </c>
      <c r="D12" s="101"/>
      <c r="E12" s="101"/>
      <c r="F12" s="101"/>
      <c r="G12" s="40">
        <v>3.5000000000000003E-2</v>
      </c>
      <c r="H12" s="21"/>
      <c r="I12" s="21"/>
      <c r="J12" s="21"/>
      <c r="K12" s="21"/>
      <c r="L12" s="21"/>
      <c r="M12" s="19"/>
      <c r="N12" s="17"/>
    </row>
    <row r="13" spans="2:16" ht="15" customHeight="1" x14ac:dyDescent="0.2">
      <c r="B13" s="41">
        <f>'Buying on Margin'!F8</f>
        <v>100</v>
      </c>
      <c r="C13" s="95" t="s">
        <v>5</v>
      </c>
      <c r="D13" s="101"/>
      <c r="E13" s="101"/>
      <c r="F13" s="101"/>
      <c r="G13" s="40">
        <v>4.4999999999999998E-2</v>
      </c>
      <c r="H13" s="21"/>
      <c r="I13" s="21"/>
      <c r="J13" s="21"/>
      <c r="K13" s="21"/>
      <c r="L13" s="21"/>
      <c r="M13" s="19"/>
      <c r="N13" s="17"/>
    </row>
    <row r="14" spans="2:16" ht="15" customHeight="1" x14ac:dyDescent="0.2">
      <c r="B14" s="39">
        <f>'Buying on Margin'!I8</f>
        <v>100</v>
      </c>
      <c r="C14" s="95" t="s">
        <v>20</v>
      </c>
      <c r="D14" s="101"/>
      <c r="E14" s="101"/>
      <c r="F14" s="101"/>
      <c r="G14" s="21"/>
      <c r="H14" s="21"/>
      <c r="I14" s="21"/>
      <c r="J14" s="21"/>
      <c r="K14" s="21"/>
      <c r="L14" s="21"/>
      <c r="M14" s="20"/>
      <c r="N14" s="18"/>
    </row>
    <row r="15" spans="2:16" ht="15" customHeight="1" x14ac:dyDescent="0.2">
      <c r="B15" s="42">
        <v>0.03</v>
      </c>
      <c r="C15" s="95" t="s">
        <v>26</v>
      </c>
      <c r="D15" s="96"/>
      <c r="E15" s="96"/>
      <c r="F15" s="96"/>
      <c r="G15" s="43"/>
      <c r="H15" s="44"/>
      <c r="I15" s="43"/>
      <c r="J15" s="43"/>
      <c r="K15" s="43"/>
      <c r="L15" s="35"/>
      <c r="M15" s="20"/>
      <c r="N15" s="18"/>
    </row>
    <row r="16" spans="2:16" ht="15" customHeight="1" thickBot="1" x14ac:dyDescent="0.25">
      <c r="B16" s="45"/>
      <c r="C16" s="46"/>
      <c r="D16" s="45"/>
      <c r="E16" s="45"/>
      <c r="F16" s="45"/>
      <c r="G16" s="45"/>
      <c r="H16" s="45"/>
      <c r="I16" s="45"/>
      <c r="J16" s="45"/>
      <c r="K16" s="45"/>
      <c r="L16" s="46"/>
      <c r="M16" s="13"/>
    </row>
    <row r="17" spans="1:13" ht="15" customHeight="1" x14ac:dyDescent="0.25">
      <c r="B17" s="21"/>
      <c r="C17" s="102" t="s">
        <v>27</v>
      </c>
      <c r="D17" s="102"/>
      <c r="E17" s="102"/>
      <c r="F17" s="47" t="s">
        <v>28</v>
      </c>
      <c r="G17" s="47" t="s">
        <v>29</v>
      </c>
      <c r="H17" s="48" t="s">
        <v>30</v>
      </c>
      <c r="I17" s="48" t="s">
        <v>31</v>
      </c>
      <c r="J17" s="49" t="s">
        <v>32</v>
      </c>
      <c r="K17" s="45"/>
      <c r="L17" s="46"/>
      <c r="M17" s="13"/>
    </row>
    <row r="18" spans="1:13" ht="15" customHeight="1" x14ac:dyDescent="0.25">
      <c r="B18" s="34" t="s">
        <v>33</v>
      </c>
      <c r="C18" s="103" t="s">
        <v>34</v>
      </c>
      <c r="D18" s="103"/>
      <c r="E18" s="103"/>
      <c r="F18" s="50">
        <f>B10*B13</f>
        <v>13200</v>
      </c>
      <c r="G18" s="51">
        <v>0</v>
      </c>
      <c r="H18" s="51">
        <v>0</v>
      </c>
      <c r="I18" s="51">
        <f>B13*B14</f>
        <v>10000</v>
      </c>
      <c r="J18" s="52">
        <f>(F18-I18)/I18</f>
        <v>0.32</v>
      </c>
      <c r="K18" s="45"/>
      <c r="L18" s="35"/>
      <c r="M18" s="13"/>
    </row>
    <row r="19" spans="1:13" ht="15" customHeight="1" x14ac:dyDescent="0.25">
      <c r="B19" s="34" t="s">
        <v>35</v>
      </c>
      <c r="C19" s="104" t="s">
        <v>36</v>
      </c>
      <c r="D19" s="104"/>
      <c r="E19" s="104"/>
      <c r="F19" s="50">
        <f>B11*B13</f>
        <v>6800</v>
      </c>
      <c r="G19" s="51">
        <v>0</v>
      </c>
      <c r="H19" s="51">
        <v>0</v>
      </c>
      <c r="I19" s="51">
        <f>B13*B14</f>
        <v>10000</v>
      </c>
      <c r="J19" s="52">
        <f>(F19-I19)/I19</f>
        <v>-0.32</v>
      </c>
      <c r="K19" s="45"/>
      <c r="L19" s="35"/>
      <c r="M19" s="13"/>
    </row>
    <row r="20" spans="1:13" ht="15" customHeight="1" x14ac:dyDescent="0.25">
      <c r="B20" s="34" t="s">
        <v>37</v>
      </c>
      <c r="C20" s="105" t="s">
        <v>38</v>
      </c>
      <c r="D20" s="105"/>
      <c r="E20" s="105"/>
      <c r="F20" s="53">
        <f>B10*B13</f>
        <v>13200</v>
      </c>
      <c r="G20" s="54">
        <f>(B14*B13)-B12</f>
        <v>4000</v>
      </c>
      <c r="H20" s="54">
        <f>G20*(1+B15)</f>
        <v>4120</v>
      </c>
      <c r="I20" s="55">
        <f>B12</f>
        <v>6000</v>
      </c>
      <c r="J20" s="52">
        <f>(F20-H20-I20)/I20</f>
        <v>0.51333333333333331</v>
      </c>
      <c r="K20" s="45"/>
      <c r="L20" s="35"/>
      <c r="M20" s="13"/>
    </row>
    <row r="21" spans="1:13" ht="15" customHeight="1" thickBot="1" x14ac:dyDescent="0.3">
      <c r="B21" s="34" t="s">
        <v>39</v>
      </c>
      <c r="C21" s="106" t="s">
        <v>40</v>
      </c>
      <c r="D21" s="106"/>
      <c r="E21" s="106"/>
      <c r="F21" s="56">
        <f>B11*B13</f>
        <v>6800</v>
      </c>
      <c r="G21" s="57">
        <f>(B13*B14)-B12</f>
        <v>4000</v>
      </c>
      <c r="H21" s="57">
        <f>G21*(1+B15)</f>
        <v>4120</v>
      </c>
      <c r="I21" s="58">
        <f>B12</f>
        <v>6000</v>
      </c>
      <c r="J21" s="59">
        <f>(F21-H21-I21)/I21</f>
        <v>-0.55333333333333334</v>
      </c>
      <c r="K21" s="45"/>
      <c r="L21" s="35"/>
      <c r="M21" s="13"/>
    </row>
    <row r="22" spans="1:13" ht="15" customHeight="1" x14ac:dyDescent="0.2">
      <c r="B22" s="45"/>
      <c r="C22" s="46"/>
      <c r="D22" s="45"/>
      <c r="E22" s="45"/>
      <c r="F22" s="45"/>
      <c r="G22" s="45"/>
      <c r="H22" s="45"/>
      <c r="I22" s="45"/>
      <c r="J22" s="45"/>
      <c r="K22" s="45"/>
      <c r="L22" s="35"/>
      <c r="M22" s="13"/>
    </row>
    <row r="23" spans="1:13" ht="15" customHeight="1" x14ac:dyDescent="0.2">
      <c r="B23" s="107" t="s">
        <v>41</v>
      </c>
      <c r="C23" s="107"/>
      <c r="D23" s="107"/>
      <c r="E23" s="107"/>
      <c r="F23" s="107"/>
      <c r="G23" s="107"/>
      <c r="H23" s="107"/>
      <c r="I23" s="107"/>
      <c r="J23" s="107"/>
      <c r="K23" s="107"/>
      <c r="L23" s="35"/>
      <c r="M23" s="13"/>
    </row>
    <row r="24" spans="1:13" ht="15" customHeight="1" x14ac:dyDescent="0.2">
      <c r="B24" s="107"/>
      <c r="C24" s="107"/>
      <c r="D24" s="107"/>
      <c r="E24" s="107"/>
      <c r="F24" s="107"/>
      <c r="G24" s="107"/>
      <c r="H24" s="107"/>
      <c r="I24" s="107"/>
      <c r="J24" s="107"/>
      <c r="K24" s="107"/>
      <c r="L24" s="35"/>
      <c r="M24" s="13"/>
    </row>
    <row r="25" spans="1:13" ht="15" customHeight="1" x14ac:dyDescent="0.2">
      <c r="B25" s="43"/>
      <c r="C25" s="43"/>
      <c r="D25" s="43"/>
      <c r="E25" s="43"/>
      <c r="F25" s="43"/>
      <c r="G25" s="43"/>
      <c r="H25" s="43"/>
      <c r="I25" s="43"/>
      <c r="J25" s="43"/>
      <c r="K25" s="43"/>
      <c r="L25" s="21"/>
    </row>
    <row r="26" spans="1:13" ht="15" customHeight="1" x14ac:dyDescent="0.2">
      <c r="B26" s="31"/>
      <c r="C26" s="31"/>
      <c r="D26" s="31"/>
      <c r="E26" s="31"/>
      <c r="F26" s="31"/>
      <c r="G26" s="31"/>
      <c r="H26" s="31"/>
      <c r="I26" s="31"/>
      <c r="J26" s="31"/>
      <c r="K26" s="31"/>
      <c r="L26" s="21"/>
    </row>
    <row r="27" spans="1:13" ht="15" customHeight="1" x14ac:dyDescent="0.2">
      <c r="B27" s="29"/>
      <c r="C27" s="29"/>
      <c r="D27" s="29"/>
      <c r="E27" s="29"/>
      <c r="F27" s="29"/>
      <c r="G27" s="29"/>
      <c r="H27" s="29"/>
      <c r="I27" s="29"/>
      <c r="J27" s="29"/>
      <c r="K27" s="29"/>
      <c r="L27" s="21"/>
    </row>
    <row r="28" spans="1:13" ht="15" customHeight="1" x14ac:dyDescent="0.2">
      <c r="B28" s="21"/>
      <c r="C28" s="21"/>
      <c r="D28" s="21"/>
      <c r="E28" s="21"/>
      <c r="F28" s="21"/>
      <c r="G28" s="21"/>
      <c r="H28" s="21"/>
      <c r="I28" s="21"/>
      <c r="J28" s="21"/>
      <c r="K28" s="21"/>
      <c r="L28" s="21"/>
    </row>
    <row r="29" spans="1:13" ht="15" customHeight="1" x14ac:dyDescent="0.2">
      <c r="A29" s="14"/>
      <c r="B29" s="36" t="s">
        <v>14</v>
      </c>
      <c r="C29" s="21"/>
      <c r="D29" s="21"/>
      <c r="E29" s="21"/>
      <c r="F29" s="21"/>
      <c r="G29" s="21"/>
      <c r="H29" s="21"/>
      <c r="I29" s="21"/>
      <c r="J29" s="91" t="s">
        <v>44</v>
      </c>
      <c r="K29" s="91"/>
      <c r="L29" s="21"/>
    </row>
    <row r="30" spans="1:13" x14ac:dyDescent="0.2">
      <c r="B30" s="21"/>
      <c r="C30" s="21"/>
      <c r="D30" s="21"/>
      <c r="E30" s="21"/>
      <c r="F30" s="21"/>
      <c r="G30" s="21"/>
      <c r="H30" s="21"/>
      <c r="I30" s="21"/>
      <c r="J30" s="21"/>
      <c r="K30" s="21"/>
      <c r="L30" s="21"/>
    </row>
  </sheetData>
  <mergeCells count="17">
    <mergeCell ref="J29:K29"/>
    <mergeCell ref="C17:E17"/>
    <mergeCell ref="C18:E18"/>
    <mergeCell ref="C19:E19"/>
    <mergeCell ref="C20:E20"/>
    <mergeCell ref="C21:E21"/>
    <mergeCell ref="B23:K24"/>
    <mergeCell ref="C15:F15"/>
    <mergeCell ref="B1:L2"/>
    <mergeCell ref="M1:P2"/>
    <mergeCell ref="B5:K5"/>
    <mergeCell ref="B6:K8"/>
    <mergeCell ref="C10:F10"/>
    <mergeCell ref="C11:F11"/>
    <mergeCell ref="C12:F12"/>
    <mergeCell ref="C13:F13"/>
    <mergeCell ref="C14:F14"/>
  </mergeCells>
  <dataValidations count="1">
    <dataValidation type="list" allowBlank="1" showInputMessage="1" showErrorMessage="1" sqref="B15" xr:uid="{38EC5EFF-DDDA-4A39-89B0-A0567F2F25F2}">
      <formula1>$G$10:$G$13</formula1>
    </dataValidation>
  </dataValidations>
  <hyperlinks>
    <hyperlink ref="J3" location="'Maint. Margin and Margin Calls'!A4" display="◄ Prev" xr:uid="{2D715462-0D80-411B-88A3-0AB400A20401}"/>
    <hyperlink ref="B29" location="'Returns to Buying on Margin'!A4" display="▲Top" xr:uid="{F9DE2583-EEEF-42D2-A22D-9276C365D5F5}"/>
  </hyperlinks>
  <pageMargins left="0.7" right="0.7" top="0.75" bottom="0.75" header="0.3" footer="0.3"/>
  <pageSetup orientation="landscape"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Buying on Margin</vt:lpstr>
      <vt:lpstr>Maint. Margin and Margin Calls</vt:lpstr>
      <vt:lpstr>Returns to Buying on Margin</vt:lpstr>
    </vt:vector>
  </TitlesOfParts>
  <Company>University of Richmond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Farizo, Joseph</dc:creator>
  <cp:lastModifiedBy>Farizo, Joseph</cp:lastModifiedBy>
  <dcterms:created xsi:type="dcterms:W3CDTF">2020-08-02T22:50:44Z</dcterms:created>
  <dcterms:modified xsi:type="dcterms:W3CDTF">2021-02-03T01:50:39Z</dcterms:modified>
</cp:coreProperties>
</file>