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\Dropbox\University of Richmond\FIN 366 Investments\Spring 2021\"/>
    </mc:Choice>
  </mc:AlternateContent>
  <xr:revisionPtr revIDLastSave="0" documentId="13_ncr:1_{9F80F15E-81EE-4CEB-B66C-4ABAE44FD7C9}" xr6:coauthVersionLast="46" xr6:coauthVersionMax="46" xr10:uidLastSave="{00000000-0000-0000-0000-000000000000}"/>
  <bookViews>
    <workbookView xWindow="1995" yWindow="-15870" windowWidth="25440" windowHeight="15990" xr2:uid="{9C108B19-2D54-4DD3-8702-C1E4D0D2EC42}"/>
  </bookViews>
  <sheets>
    <sheet name="Covariance and Correlation" sheetId="1" r:id="rId1"/>
  </sheets>
  <definedNames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  <definedName name="Home6">'Covariance and Correlation'!$A$4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9" i="1" s="1"/>
  <c r="H42" i="1" s="1"/>
  <c r="F22" i="1"/>
  <c r="G30" i="1" s="1"/>
  <c r="H43" i="1" s="1"/>
  <c r="F23" i="1"/>
  <c r="G31" i="1" s="1"/>
  <c r="H44" i="1" s="1"/>
  <c r="F20" i="1"/>
  <c r="G28" i="1" s="1"/>
  <c r="H41" i="1" s="1"/>
  <c r="D20" i="1"/>
  <c r="D41" i="1" s="1"/>
  <c r="E20" i="1"/>
  <c r="E28" i="1" s="1"/>
  <c r="E23" i="1"/>
  <c r="E44" i="1" s="1"/>
  <c r="E53" i="1" s="1"/>
  <c r="D23" i="1"/>
  <c r="D44" i="1" s="1"/>
  <c r="E22" i="1"/>
  <c r="E43" i="1" s="1"/>
  <c r="D22" i="1"/>
  <c r="D30" i="1" s="1"/>
  <c r="H30" i="1" s="1"/>
  <c r="I43" i="1" s="1"/>
  <c r="I52" i="1" s="1"/>
  <c r="E21" i="1"/>
  <c r="E29" i="1" s="1"/>
  <c r="D21" i="1"/>
  <c r="D42" i="1" s="1"/>
  <c r="E42" i="1"/>
  <c r="E31" i="1"/>
  <c r="D43" i="1"/>
  <c r="D52" i="1" s="1"/>
  <c r="E51" i="1"/>
  <c r="D31" i="1" l="1"/>
  <c r="B7" i="1"/>
  <c r="E52" i="1"/>
  <c r="F43" i="1"/>
  <c r="F52" i="1" s="1"/>
  <c r="D65" i="1"/>
  <c r="F44" i="1"/>
  <c r="F53" i="1" s="1"/>
  <c r="D53" i="1"/>
  <c r="H52" i="1"/>
  <c r="H31" i="1"/>
  <c r="I44" i="1" s="1"/>
  <c r="I53" i="1" s="1"/>
  <c r="D51" i="1"/>
  <c r="F42" i="1"/>
  <c r="F51" i="1" s="1"/>
  <c r="F41" i="1"/>
  <c r="D50" i="1"/>
  <c r="H50" i="1"/>
  <c r="H53" i="1"/>
  <c r="H51" i="1"/>
  <c r="D29" i="1"/>
  <c r="E30" i="1"/>
  <c r="F30" i="1" s="1"/>
  <c r="D28" i="1"/>
  <c r="F31" i="1"/>
  <c r="E41" i="1"/>
  <c r="F50" i="1" l="1"/>
  <c r="F54" i="1" s="1"/>
  <c r="F45" i="1"/>
  <c r="D66" i="1"/>
  <c r="H28" i="1"/>
  <c r="F28" i="1"/>
  <c r="F32" i="1" s="1"/>
  <c r="C35" i="1" s="1"/>
  <c r="D64" i="1"/>
  <c r="F29" i="1"/>
  <c r="H29" i="1"/>
  <c r="I42" i="1" s="1"/>
  <c r="I51" i="1" s="1"/>
  <c r="E50" i="1"/>
  <c r="D63" i="1"/>
  <c r="I41" i="1" l="1"/>
  <c r="H32" i="1"/>
  <c r="C36" i="1" s="1"/>
  <c r="G44" i="1"/>
  <c r="G53" i="1" s="1"/>
  <c r="G42" i="1"/>
  <c r="G51" i="1" s="1"/>
  <c r="G43" i="1"/>
  <c r="G52" i="1" s="1"/>
  <c r="G41" i="1"/>
  <c r="G50" i="1" s="1"/>
  <c r="E65" i="1" l="1"/>
  <c r="G65" i="1" s="1"/>
  <c r="I65" i="1" s="1"/>
  <c r="E66" i="1"/>
  <c r="G66" i="1" s="1"/>
  <c r="I66" i="1" s="1"/>
  <c r="I50" i="1"/>
  <c r="I54" i="1" s="1"/>
  <c r="I45" i="1"/>
  <c r="E63" i="1"/>
  <c r="G63" i="1" s="1"/>
  <c r="I63" i="1" s="1"/>
  <c r="E64" i="1"/>
  <c r="G64" i="1" s="1"/>
  <c r="I64" i="1" s="1"/>
  <c r="J43" i="1" l="1"/>
  <c r="J52" i="1" s="1"/>
  <c r="J41" i="1"/>
  <c r="J50" i="1" s="1"/>
  <c r="J42" i="1"/>
  <c r="J51" i="1" s="1"/>
  <c r="J44" i="1"/>
  <c r="J53" i="1" s="1"/>
  <c r="I67" i="1"/>
  <c r="I68" i="1" s="1"/>
  <c r="F66" i="1" l="1"/>
  <c r="H66" i="1" s="1"/>
  <c r="J66" i="1" s="1"/>
  <c r="K53" i="1"/>
  <c r="F64" i="1"/>
  <c r="H64" i="1" s="1"/>
  <c r="J64" i="1" s="1"/>
  <c r="K51" i="1"/>
  <c r="F63" i="1"/>
  <c r="H63" i="1" s="1"/>
  <c r="J63" i="1" s="1"/>
  <c r="K50" i="1"/>
  <c r="K54" i="1" s="1"/>
  <c r="F65" i="1"/>
  <c r="H65" i="1" s="1"/>
  <c r="J65" i="1" s="1"/>
  <c r="K52" i="1"/>
  <c r="J67" i="1" l="1"/>
  <c r="J68" i="1" s="1"/>
  <c r="C70" i="1" s="1"/>
  <c r="C56" i="1"/>
</calcChain>
</file>

<file path=xl/sharedStrings.xml><?xml version="1.0" encoding="utf-8"?>
<sst xmlns="http://schemas.openxmlformats.org/spreadsheetml/2006/main" count="91" uniqueCount="48">
  <si>
    <t>Scenario Analysis of a Stock Index Fund</t>
  </si>
  <si>
    <t>Step 1: Summarize the probabilities and returns in a table.</t>
  </si>
  <si>
    <t>Scenario</t>
  </si>
  <si>
    <t>p(s)</t>
  </si>
  <si>
    <t>Choose an Example</t>
  </si>
  <si>
    <t>Severe Recession</t>
  </si>
  <si>
    <t>Example 1</t>
  </si>
  <si>
    <t>Mild Recession</t>
  </si>
  <si>
    <t>Example 2</t>
  </si>
  <si>
    <t>Normal Growth</t>
  </si>
  <si>
    <t>Example 3</t>
  </si>
  <si>
    <t>Economic Boom</t>
  </si>
  <si>
    <t>▲Top</t>
  </si>
  <si>
    <t>© Joseph Farizo</t>
  </si>
  <si>
    <t>Calculation:</t>
  </si>
  <si>
    <t>r(B)</t>
  </si>
  <si>
    <t>r(S)</t>
  </si>
  <si>
    <t>Covariance and Correlation</t>
  </si>
  <si>
    <t>prob</t>
  </si>
  <si>
    <t>stock1</t>
  </si>
  <si>
    <t>stock2</t>
  </si>
  <si>
    <t>stock3</t>
  </si>
  <si>
    <t>b1</t>
  </si>
  <si>
    <t>b2</t>
  </si>
  <si>
    <t>b3</t>
  </si>
  <si>
    <r>
      <t xml:space="preserve">p(s) </t>
    </r>
    <r>
      <rPr>
        <sz val="11"/>
        <rFont val="Arial"/>
        <family val="2"/>
      </rPr>
      <t>x</t>
    </r>
    <r>
      <rPr>
        <b/>
        <sz val="11"/>
        <rFont val="Arial"/>
        <family val="2"/>
      </rPr>
      <t xml:space="preserve"> r(S)</t>
    </r>
  </si>
  <si>
    <r>
      <t xml:space="preserve">p(s) </t>
    </r>
    <r>
      <rPr>
        <sz val="11"/>
        <rFont val="Arial"/>
        <family val="2"/>
      </rPr>
      <t>x</t>
    </r>
    <r>
      <rPr>
        <b/>
        <sz val="11"/>
        <rFont val="Arial"/>
        <family val="2"/>
      </rPr>
      <t xml:space="preserve"> r(B)</t>
    </r>
  </si>
  <si>
    <r>
      <t>E(r</t>
    </r>
    <r>
      <rPr>
        <b/>
        <vertAlign val="subscript"/>
        <sz val="11"/>
        <rFont val="Arial"/>
        <family val="2"/>
      </rPr>
      <t>S</t>
    </r>
    <r>
      <rPr>
        <b/>
        <sz val="11"/>
        <rFont val="Arial"/>
        <family val="2"/>
      </rPr>
      <t xml:space="preserve">) = </t>
    </r>
  </si>
  <si>
    <r>
      <t>E(r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 xml:space="preserve">) = </t>
    </r>
  </si>
  <si>
    <t>Deviation S</t>
  </si>
  <si>
    <t>Deviation B</t>
  </si>
  <si>
    <r>
      <t xml:space="preserve">p(s) </t>
    </r>
    <r>
      <rPr>
        <sz val="11"/>
        <color rgb="FF0070C0"/>
        <rFont val="Arial"/>
        <family val="2"/>
      </rPr>
      <t>x</t>
    </r>
    <r>
      <rPr>
        <b/>
        <sz val="11"/>
        <color rgb="FF0070C0"/>
        <rFont val="Arial"/>
        <family val="2"/>
      </rPr>
      <t xml:space="preserve"> r(S)</t>
    </r>
  </si>
  <si>
    <r>
      <t xml:space="preserve">p(s) </t>
    </r>
    <r>
      <rPr>
        <sz val="11"/>
        <color rgb="FF0070C0"/>
        <rFont val="Arial"/>
        <family val="2"/>
      </rPr>
      <t>x</t>
    </r>
    <r>
      <rPr>
        <b/>
        <sz val="11"/>
        <color rgb="FF0070C0"/>
        <rFont val="Arial"/>
        <family val="2"/>
      </rPr>
      <t xml:space="preserve"> r(B)</t>
    </r>
  </si>
  <si>
    <r>
      <t>E(r</t>
    </r>
    <r>
      <rPr>
        <b/>
        <vertAlign val="subscript"/>
        <sz val="11"/>
        <color rgb="FF0070C0"/>
        <rFont val="Arial"/>
        <family val="2"/>
      </rPr>
      <t>S</t>
    </r>
    <r>
      <rPr>
        <b/>
        <sz val="11"/>
        <color rgb="FF0070C0"/>
        <rFont val="Arial"/>
        <family val="2"/>
      </rPr>
      <t xml:space="preserve">) = </t>
    </r>
  </si>
  <si>
    <r>
      <t>E(r</t>
    </r>
    <r>
      <rPr>
        <b/>
        <vertAlign val="subscript"/>
        <sz val="11"/>
        <color rgb="FF0070C0"/>
        <rFont val="Arial"/>
        <family val="2"/>
      </rPr>
      <t>B</t>
    </r>
    <r>
      <rPr>
        <b/>
        <sz val="11"/>
        <color rgb="FF0070C0"/>
        <rFont val="Arial"/>
        <family val="2"/>
      </rPr>
      <t xml:space="preserve">) = </t>
    </r>
  </si>
  <si>
    <t>Multiply</t>
  </si>
  <si>
    <r>
      <t>Cov(r</t>
    </r>
    <r>
      <rPr>
        <b/>
        <vertAlign val="subscript"/>
        <sz val="11"/>
        <rFont val="Arial"/>
        <family val="2"/>
      </rPr>
      <t>S</t>
    </r>
    <r>
      <rPr>
        <b/>
        <sz val="11"/>
        <rFont val="Arial"/>
        <family val="2"/>
      </rPr>
      <t>,r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>) =</t>
    </r>
  </si>
  <si>
    <t>Sq. Dev S</t>
  </si>
  <si>
    <t>Sq. Dev B</t>
  </si>
  <si>
    <t>p(s) x Sq. Dev. B</t>
  </si>
  <si>
    <t>p(s) x Sq. Dev. S</t>
  </si>
  <si>
    <t>Var:</t>
  </si>
  <si>
    <t>St. Dev:</t>
  </si>
  <si>
    <t>Step 2: Find the Expected Returns E(r) for the stock and bond fund</t>
  </si>
  <si>
    <t>Step 3: Quantify the "surprise" component - the difference between actual returns and expected returns</t>
  </si>
  <si>
    <t>Step 4: Multiply the probabilities in each state by the deviations then sum to obtain the covariance</t>
  </si>
  <si>
    <t>Step 5: Find the correlation coefficient, recalling the calculation for the standard deviations for the stock and bond fund</t>
  </si>
  <si>
    <r>
      <rPr>
        <b/>
        <sz val="11"/>
        <rFont val="Arial"/>
        <family val="2"/>
      </rPr>
      <t>p(s)</t>
    </r>
    <r>
      <rPr>
        <sz val="11"/>
        <rFont val="Arial"/>
        <family val="2"/>
      </rPr>
      <t xml:space="preserve"> is the probability of a scenario occurring, </t>
    </r>
    <r>
      <rPr>
        <b/>
        <sz val="11"/>
        <rFont val="Arial"/>
        <family val="2"/>
      </rPr>
      <t>r(S)</t>
    </r>
    <r>
      <rPr>
        <sz val="11"/>
        <rFont val="Arial"/>
        <family val="2"/>
      </rPr>
      <t xml:space="preserve">  and </t>
    </r>
    <r>
      <rPr>
        <b/>
        <sz val="11"/>
        <rFont val="Arial"/>
        <family val="2"/>
      </rPr>
      <t>r(B)</t>
    </r>
    <r>
      <rPr>
        <sz val="11"/>
        <rFont val="Arial"/>
        <family val="2"/>
      </rPr>
      <t xml:space="preserve"> are the returns to the Stock and Bond funds in that scenario.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</si>
</sst>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11"/>
      <color rgb="FFEFE0D9"/>
      <name val="Tahoma"/>
      <family val="2"/>
    </font>
    <font>
      <sz val="20"/>
      <color theme="0"/>
      <name val="Georgia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bscript"/>
      <sz val="1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vertAlign val="subscript"/>
      <sz val="11"/>
      <color rgb="FF0070C0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>
      <alignment horizontal="center"/>
    </xf>
    <xf numFmtId="0" fontId="5" fillId="5" borderId="2">
      <alignment horizontal="left"/>
    </xf>
    <xf numFmtId="0" fontId="2" fillId="4" borderId="0">
      <alignment horizontal="left"/>
    </xf>
  </cellStyleXfs>
  <cellXfs count="6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2" applyAlignment="1">
      <alignment horizontal="right"/>
    </xf>
    <xf numFmtId="0" fontId="3" fillId="3" borderId="0" xfId="2">
      <alignment horizontal="center"/>
    </xf>
    <xf numFmtId="0" fontId="3" fillId="3" borderId="0" xfId="2" applyAlignment="1">
      <alignment horizontal="left"/>
    </xf>
    <xf numFmtId="0" fontId="3" fillId="3" borderId="0" xfId="1" applyFont="1" applyFill="1" applyAlignment="1">
      <alignment horizontal="center"/>
    </xf>
    <xf numFmtId="0" fontId="2" fillId="4" borderId="0" xfId="0" applyFont="1" applyFill="1"/>
    <xf numFmtId="0" fontId="6" fillId="4" borderId="0" xfId="0" applyFont="1" applyFill="1" applyBorder="1"/>
    <xf numFmtId="164" fontId="2" fillId="4" borderId="0" xfId="0" applyNumberFormat="1" applyFont="1" applyFill="1"/>
    <xf numFmtId="0" fontId="2" fillId="7" borderId="0" xfId="0" applyFont="1" applyFill="1" applyAlignment="1"/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8" fillId="4" borderId="0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left"/>
    </xf>
    <xf numFmtId="2" fontId="8" fillId="4" borderId="8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164" fontId="8" fillId="4" borderId="0" xfId="0" applyNumberFormat="1" applyFont="1" applyFill="1"/>
    <xf numFmtId="2" fontId="8" fillId="4" borderId="1" xfId="0" applyNumberFormat="1" applyFont="1" applyFill="1" applyBorder="1" applyAlignment="1">
      <alignment horizontal="center"/>
    </xf>
    <xf numFmtId="0" fontId="9" fillId="4" borderId="0" xfId="0" applyFont="1" applyFill="1" applyAlignment="1">
      <alignment horizontal="right"/>
    </xf>
    <xf numFmtId="0" fontId="8" fillId="4" borderId="0" xfId="4" applyFont="1">
      <alignment horizontal="left"/>
    </xf>
    <xf numFmtId="165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9" fillId="4" borderId="13" xfId="0" applyNumberFormat="1" applyFont="1" applyFill="1" applyBorder="1" applyAlignment="1">
      <alignment horizontal="center"/>
    </xf>
    <xf numFmtId="0" fontId="8" fillId="4" borderId="4" xfId="4" applyFont="1" applyBorder="1">
      <alignment horizontal="left"/>
    </xf>
    <xf numFmtId="0" fontId="9" fillId="4" borderId="4" xfId="0" applyFon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center"/>
    </xf>
    <xf numFmtId="0" fontId="9" fillId="5" borderId="2" xfId="3" applyFont="1" applyAlignment="1"/>
    <xf numFmtId="0" fontId="8" fillId="4" borderId="0" xfId="0" applyFont="1" applyFill="1" applyBorder="1" applyAlignment="1">
      <alignment horizontal="left" vertical="top"/>
    </xf>
    <xf numFmtId="0" fontId="9" fillId="4" borderId="0" xfId="0" applyFont="1" applyFill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0" xfId="4" applyFont="1" applyAlignment="1"/>
    <xf numFmtId="0" fontId="12" fillId="4" borderId="4" xfId="0" applyFont="1" applyFill="1" applyBorder="1" applyAlignment="1">
      <alignment horizontal="center"/>
    </xf>
    <xf numFmtId="165" fontId="13" fillId="4" borderId="1" xfId="0" applyNumberFormat="1" applyFont="1" applyFill="1" applyBorder="1" applyAlignment="1">
      <alignment horizontal="center"/>
    </xf>
    <xf numFmtId="165" fontId="12" fillId="4" borderId="13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6" fillId="4" borderId="0" xfId="0" applyFont="1" applyFill="1"/>
    <xf numFmtId="164" fontId="6" fillId="4" borderId="0" xfId="0" applyNumberFormat="1" applyFont="1" applyFill="1"/>
    <xf numFmtId="167" fontId="12" fillId="4" borderId="13" xfId="0" applyNumberFormat="1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center"/>
    </xf>
    <xf numFmtId="167" fontId="9" fillId="4" borderId="0" xfId="0" applyNumberFormat="1" applyFont="1" applyFill="1" applyBorder="1" applyAlignment="1">
      <alignment horizontal="center"/>
    </xf>
    <xf numFmtId="167" fontId="9" fillId="4" borderId="0" xfId="0" applyNumberFormat="1" applyFont="1" applyFill="1" applyBorder="1" applyAlignment="1">
      <alignment horizontal="right"/>
    </xf>
    <xf numFmtId="0" fontId="15" fillId="4" borderId="0" xfId="0" applyFont="1" applyFill="1" applyAlignment="1">
      <alignment horizontal="center"/>
    </xf>
    <xf numFmtId="167" fontId="16" fillId="4" borderId="1" xfId="0" applyNumberFormat="1" applyFont="1" applyFill="1" applyBorder="1" applyAlignment="1">
      <alignment horizontal="center"/>
    </xf>
    <xf numFmtId="166" fontId="16" fillId="4" borderId="1" xfId="0" applyNumberFormat="1" applyFont="1" applyFill="1" applyBorder="1" applyAlignment="1">
      <alignment horizontal="center"/>
    </xf>
    <xf numFmtId="166" fontId="9" fillId="4" borderId="0" xfId="0" applyNumberFormat="1" applyFont="1" applyFill="1" applyAlignment="1">
      <alignment horizontal="center"/>
    </xf>
    <xf numFmtId="0" fontId="15" fillId="4" borderId="0" xfId="0" applyFont="1" applyFill="1"/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9" fillId="4" borderId="4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right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4" borderId="3" xfId="4" applyFont="1" applyBorder="1" applyAlignment="1">
      <alignment horizontal="left" wrapText="1"/>
    </xf>
    <xf numFmtId="0" fontId="8" fillId="4" borderId="3" xfId="0" applyFont="1" applyFill="1" applyBorder="1" applyAlignment="1">
      <alignment horizontal="left" vertical="top" wrapText="1"/>
    </xf>
  </cellXfs>
  <cellStyles count="5">
    <cellStyle name="Example" xfId="3" xr:uid="{C89A9BB4-1005-435C-95A4-E65FD32F9DB9}"/>
    <cellStyle name="Hyperlink" xfId="1" builtinId="8"/>
    <cellStyle name="NavigationLink" xfId="2" xr:uid="{D56681D7-B88D-4744-AB83-51E393D3E305}"/>
    <cellStyle name="Normal" xfId="0" builtinId="0"/>
    <cellStyle name="TopLink" xfId="4" xr:uid="{AE542914-5FD8-4236-8C67-61A0AE1EAAE5}"/>
  </cellStyles>
  <dxfs count="0"/>
  <tableStyles count="0" defaultTableStyle="TableStyleMedium2" defaultPivotStyle="PivotStyleLight16"/>
  <colors>
    <mruColors>
      <color rgb="FFEFE0D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645946</xdr:colOff>
      <xdr:row>58</xdr:row>
      <xdr:rowOff>138315</xdr:rowOff>
    </xdr:from>
    <xdr:ext cx="1097673" cy="3509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FAC1BA5-B7EA-4217-B652-620741219E7A}"/>
                </a:ext>
              </a:extLst>
            </xdr:cNvPr>
            <xdr:cNvSpPr txBox="1"/>
          </xdr:nvSpPr>
          <xdr:spPr>
            <a:xfrm>
              <a:off x="4107791" y="11377815"/>
              <a:ext cx="1097673" cy="35093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B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𝐶𝑜𝑣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, 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FAC1BA5-B7EA-4217-B652-620741219E7A}"/>
                </a:ext>
              </a:extLst>
            </xdr:cNvPr>
            <xdr:cNvSpPr txBox="1"/>
          </xdr:nvSpPr>
          <xdr:spPr>
            <a:xfrm>
              <a:off x="4107791" y="11377815"/>
              <a:ext cx="1097673" cy="35093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𝜌_(S,B)=(𝐶𝑜𝑣(𝑟_𝑆, 𝑟_𝐵))/(𝜎_𝑆 𝜎_𝐵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377059</xdr:colOff>
      <xdr:row>11</xdr:row>
      <xdr:rowOff>81455</xdr:rowOff>
    </xdr:from>
    <xdr:ext cx="3109121" cy="4621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3E0B2D5-76D0-41B1-8F47-AF012FC8F092}"/>
                </a:ext>
              </a:extLst>
            </xdr:cNvPr>
            <xdr:cNvSpPr txBox="1"/>
          </xdr:nvSpPr>
          <xdr:spPr>
            <a:xfrm>
              <a:off x="3011214" y="2176955"/>
              <a:ext cx="3109121" cy="462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𝐶𝑜𝑣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, 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nary>
                      <m:naryPr>
                        <m:chr m:val="∑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n-US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𝑝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e>
                        </m:d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𝑆</m:t>
                                </m:r>
                              </m:sub>
                            </m:sSub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e>
                            </m:d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𝐸</m:t>
                            </m:r>
                            <m:d>
                              <m:d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𝑟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𝑆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[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𝐸</m:t>
                        </m:r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𝐵</m:t>
                                </m:r>
                              </m:sub>
                            </m:sSub>
                          </m:e>
                        </m:d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]</m:t>
                        </m:r>
                      </m:e>
                    </m:nary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3E0B2D5-76D0-41B1-8F47-AF012FC8F092}"/>
                </a:ext>
              </a:extLst>
            </xdr:cNvPr>
            <xdr:cNvSpPr txBox="1"/>
          </xdr:nvSpPr>
          <xdr:spPr>
            <a:xfrm>
              <a:off x="3011214" y="2176955"/>
              <a:ext cx="3109121" cy="4621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𝐶𝑜𝑣(𝑟_𝑆, 𝑟_𝐵 )= ∑24_(𝑖=1)^𝑛▒〖𝑝(𝑖)[𝑟_𝑆 (𝑖)−𝐸(𝑟_𝑆 )][𝑟_𝐵 (𝑖)−𝐸(𝑟_𝐵 )]〗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140D2-F135-486B-945C-B05C9B03E966}">
  <sheetPr codeName="Sheet12">
    <pageSetUpPr autoPageBreaks="0" fitToPage="1"/>
  </sheetPr>
  <dimension ref="A1:R74"/>
  <sheetViews>
    <sheetView tabSelected="1" zoomScale="145" zoomScaleNormal="145" workbookViewId="0">
      <pane ySplit="3" topLeftCell="A4" activePane="bottomLeft" state="frozen"/>
      <selection pane="bottomLeft" activeCell="A4" sqref="A4"/>
    </sheetView>
  </sheetViews>
  <sheetFormatPr defaultColWidth="8.88671875" defaultRowHeight="13.8" x14ac:dyDescent="0.25"/>
  <cols>
    <col min="1" max="1" width="2.5546875" style="7" customWidth="1"/>
    <col min="2" max="4" width="12.33203125" style="7" customWidth="1"/>
    <col min="5" max="8" width="12.44140625" style="7" customWidth="1"/>
    <col min="9" max="9" width="17.6640625" style="7" bestFit="1" customWidth="1"/>
    <col min="10" max="10" width="17.88671875" style="7" bestFit="1" customWidth="1"/>
    <col min="11" max="11" width="14" style="7" customWidth="1"/>
    <col min="12" max="12" width="12" style="7" customWidth="1"/>
    <col min="13" max="13" width="8.88671875" style="7"/>
    <col min="14" max="14" width="9.33203125" style="7" bestFit="1" customWidth="1"/>
    <col min="15" max="16384" width="8.88671875" style="7"/>
  </cols>
  <sheetData>
    <row r="1" spans="2:16" s="1" customFormat="1" ht="15" customHeight="1" x14ac:dyDescent="0.25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</row>
    <row r="2" spans="2:16" s="1" customFormat="1" ht="15" customHeigh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</row>
    <row r="3" spans="2:16" s="2" customFormat="1" ht="15" customHeight="1" x14ac:dyDescent="0.25">
      <c r="J3" s="3"/>
      <c r="K3" s="4"/>
      <c r="L3" s="5"/>
      <c r="M3" s="6"/>
    </row>
    <row r="4" spans="2:16" ht="15" customHeight="1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2:16" ht="15" customHeight="1" x14ac:dyDescent="0.25">
      <c r="B5" s="11"/>
      <c r="C5" s="11"/>
      <c r="D5" s="11"/>
      <c r="E5" s="11"/>
      <c r="F5" s="11"/>
      <c r="G5" s="11"/>
      <c r="H5" s="11"/>
      <c r="I5" s="11"/>
      <c r="J5" s="65" t="s">
        <v>4</v>
      </c>
      <c r="K5" s="66"/>
    </row>
    <row r="6" spans="2:16" ht="15" customHeight="1" thickBot="1" x14ac:dyDescent="0.3">
      <c r="B6" s="33" t="s">
        <v>0</v>
      </c>
      <c r="C6" s="33"/>
      <c r="D6" s="33"/>
      <c r="E6" s="33"/>
      <c r="F6" s="33"/>
      <c r="G6" s="33"/>
      <c r="H6" s="33"/>
      <c r="I6" s="33"/>
      <c r="J6" s="63" t="s">
        <v>6</v>
      </c>
      <c r="K6" s="64"/>
    </row>
    <row r="7" spans="2:16" ht="15" customHeight="1" x14ac:dyDescent="0.25">
      <c r="B7" s="61" t="str">
        <f>"Assume we have a two-asset portfolio, consisting of a stock fund and a bond fund. We expect there is a "&amp;ROUND(D20,2)*100&amp;"% chance of a severe recession, whereby the stock fund will return "&amp;ROUND(E20,2)*100&amp;"%. We project there is a "&amp;ROUND(D21,2)*100&amp;"% chance of a mild recession, a "&amp;ROUND(D22,2)*100&amp;"% chance of normal growth, and "&amp;ROUND(D23,2)*100&amp;"% chance there is an economic boom. We predict the stock fund will return "&amp;ROUND(E21,2)*100&amp;"%, "&amp;ROUND(E22,2)*100&amp;"%, and "&amp;ROUND(E23,2)*100&amp;"%, respectively, in each of these cases. The bond fund in each of these states, from severe recession to economic boom, is expected to return "&amp;ROUND(F20,2)*100&amp;"%, "&amp;ROUND(F21,2)*100&amp;"%, "&amp;ROUND(F22,2)*100&amp;"%, and "&amp;ROUND(F23,2)*100&amp;"%, respectively. What is the covariance and correlation coefficient of this stock and bond fund?"</f>
        <v>Assume we have a two-asset portfolio, consisting of a stock fund and a bond fund. We expect there is a 5% chance of a severe recession, whereby the stock fund will return -37%. We project there is a 25% chance of a mild recession, a 40% chance of normal growth, and 30% chance there is an economic boom. We predict the stock fund will return -11%, 14%, and 30%, respectively, in each of these cases. The bond fund in each of these states, from severe recession to economic boom, is expected to return -9%, 15%, 8%, and -5%, respectively. What is the covariance and correlation coefficient of this stock and bond fund?</v>
      </c>
      <c r="C7" s="61"/>
      <c r="D7" s="61"/>
      <c r="E7" s="61"/>
      <c r="F7" s="61"/>
      <c r="G7" s="61"/>
      <c r="H7" s="61"/>
      <c r="I7" s="61"/>
      <c r="J7" s="61"/>
      <c r="K7" s="61"/>
    </row>
    <row r="8" spans="2:16" ht="15" customHeight="1" x14ac:dyDescent="0.2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6" ht="15" customHeight="1" x14ac:dyDescent="0.2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2:16" ht="15" customHeight="1" x14ac:dyDescent="0.25"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2:16" ht="15" customHeight="1" x14ac:dyDescent="0.25"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2:16" ht="15" customHeight="1" x14ac:dyDescent="0.25"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2:16" ht="15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2:16" ht="15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2:16" ht="15" customHeight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2:16" ht="15" customHeight="1" x14ac:dyDescent="0.25">
      <c r="B16" s="59" t="s">
        <v>1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2:18" ht="15" customHeight="1" x14ac:dyDescent="0.25">
      <c r="B17" s="60" t="s">
        <v>47</v>
      </c>
      <c r="C17" s="60"/>
      <c r="D17" s="60"/>
      <c r="E17" s="60"/>
      <c r="F17" s="60"/>
      <c r="G17" s="60"/>
      <c r="H17" s="60"/>
      <c r="I17" s="60"/>
      <c r="J17" s="60"/>
      <c r="K17" s="60"/>
      <c r="N17" s="45"/>
      <c r="O17" s="8" t="s">
        <v>6</v>
      </c>
      <c r="P17" s="45"/>
      <c r="Q17" s="45"/>
      <c r="R17" s="45"/>
    </row>
    <row r="18" spans="2:18" ht="15" customHeight="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N18" s="45"/>
      <c r="O18" s="8" t="s">
        <v>8</v>
      </c>
      <c r="P18" s="45"/>
      <c r="Q18" s="45"/>
      <c r="R18" s="45"/>
    </row>
    <row r="19" spans="2:18" ht="15" customHeight="1" x14ac:dyDescent="0.25">
      <c r="B19" s="59" t="s">
        <v>2</v>
      </c>
      <c r="C19" s="59"/>
      <c r="D19" s="16" t="s">
        <v>3</v>
      </c>
      <c r="E19" s="16" t="s">
        <v>16</v>
      </c>
      <c r="F19" s="27" t="s">
        <v>15</v>
      </c>
      <c r="J19" s="8" t="s">
        <v>18</v>
      </c>
      <c r="K19" s="8" t="s">
        <v>19</v>
      </c>
      <c r="L19" s="8" t="s">
        <v>18</v>
      </c>
      <c r="M19" s="8" t="s">
        <v>20</v>
      </c>
      <c r="N19" s="45"/>
      <c r="O19" s="8" t="s">
        <v>10</v>
      </c>
      <c r="P19" s="45"/>
      <c r="Q19" s="45"/>
      <c r="R19" s="45"/>
    </row>
    <row r="20" spans="2:18" ht="15" customHeight="1" x14ac:dyDescent="0.25">
      <c r="B20" s="14" t="s">
        <v>5</v>
      </c>
      <c r="C20" s="17"/>
      <c r="D20" s="18">
        <f t="shared" ref="D20:E23" si="0">IF($J$6="Example 1",J20,IF($J$6="Example 2",L20,N20))</f>
        <v>0.05</v>
      </c>
      <c r="E20" s="18">
        <f t="shared" si="0"/>
        <v>-0.37</v>
      </c>
      <c r="F20" s="37">
        <f>IF($J$6="Example 1",P20,IF($J$6="Example 2",Q20,R20))</f>
        <v>-0.09</v>
      </c>
      <c r="J20" s="8">
        <v>0.05</v>
      </c>
      <c r="K20" s="8">
        <v>-0.37</v>
      </c>
      <c r="L20" s="8">
        <v>0.1</v>
      </c>
      <c r="M20" s="8">
        <v>-0.41</v>
      </c>
      <c r="N20" s="8">
        <v>0.1</v>
      </c>
      <c r="O20" s="8">
        <v>-0.28000000000000003</v>
      </c>
      <c r="P20" s="45">
        <v>-0.09</v>
      </c>
      <c r="Q20" s="45">
        <v>-0.13</v>
      </c>
      <c r="R20" s="45">
        <v>-0.02</v>
      </c>
    </row>
    <row r="21" spans="2:18" ht="15" customHeight="1" x14ac:dyDescent="0.25">
      <c r="B21" s="12" t="s">
        <v>7</v>
      </c>
      <c r="C21" s="19"/>
      <c r="D21" s="18">
        <f t="shared" si="0"/>
        <v>0.25</v>
      </c>
      <c r="E21" s="18">
        <f t="shared" si="0"/>
        <v>-0.11</v>
      </c>
      <c r="F21" s="37">
        <f>IF($J$6="Example 1",P21,IF($J$6="Example 2",Q21,R21))</f>
        <v>0.15</v>
      </c>
      <c r="H21" s="11"/>
      <c r="I21" s="11"/>
      <c r="J21" s="8">
        <v>0.25</v>
      </c>
      <c r="K21" s="8">
        <v>-0.11</v>
      </c>
      <c r="L21" s="8">
        <v>0.35</v>
      </c>
      <c r="M21" s="8">
        <v>-0.05</v>
      </c>
      <c r="N21" s="8">
        <v>0.2</v>
      </c>
      <c r="O21" s="8">
        <v>0.01</v>
      </c>
      <c r="P21" s="45">
        <v>0.15</v>
      </c>
      <c r="Q21" s="45">
        <v>0.13</v>
      </c>
      <c r="R21" s="45">
        <v>0.11</v>
      </c>
    </row>
    <row r="22" spans="2:18" ht="15" customHeight="1" x14ac:dyDescent="0.25">
      <c r="B22" s="12" t="s">
        <v>9</v>
      </c>
      <c r="C22" s="19"/>
      <c r="D22" s="18">
        <f t="shared" si="0"/>
        <v>0.4</v>
      </c>
      <c r="E22" s="18">
        <f t="shared" si="0"/>
        <v>0.14000000000000001</v>
      </c>
      <c r="F22" s="37">
        <f>IF($J$6="Example 1",P22,IF($J$6="Example 2",Q22,R22))</f>
        <v>0.08</v>
      </c>
      <c r="H22" s="11"/>
      <c r="I22" s="11"/>
      <c r="J22" s="8">
        <v>0.4</v>
      </c>
      <c r="K22" s="8">
        <v>0.14000000000000001</v>
      </c>
      <c r="L22" s="8">
        <v>0.5</v>
      </c>
      <c r="M22" s="8">
        <v>0.15</v>
      </c>
      <c r="N22" s="8">
        <v>0.35</v>
      </c>
      <c r="O22" s="8">
        <v>0.08</v>
      </c>
      <c r="P22" s="45">
        <v>0.08</v>
      </c>
      <c r="Q22" s="45">
        <v>0.05</v>
      </c>
      <c r="R22" s="45">
        <v>0.01</v>
      </c>
    </row>
    <row r="23" spans="2:18" ht="15" customHeight="1" x14ac:dyDescent="0.25">
      <c r="B23" s="20" t="s">
        <v>11</v>
      </c>
      <c r="C23" s="21"/>
      <c r="D23" s="18">
        <f t="shared" si="0"/>
        <v>0.3</v>
      </c>
      <c r="E23" s="18">
        <f t="shared" si="0"/>
        <v>0.3</v>
      </c>
      <c r="F23" s="37">
        <f>IF($J$6="Example 1",P23,IF($J$6="Example 2",Q23,R23))</f>
        <v>-0.05</v>
      </c>
      <c r="H23" s="11"/>
      <c r="I23" s="11"/>
      <c r="J23" s="8">
        <v>0.3</v>
      </c>
      <c r="K23" s="8">
        <v>0.3</v>
      </c>
      <c r="L23" s="8">
        <v>0.05</v>
      </c>
      <c r="M23" s="8">
        <v>0.45</v>
      </c>
      <c r="N23" s="8">
        <v>0.35</v>
      </c>
      <c r="O23" s="8">
        <v>0.18</v>
      </c>
      <c r="P23" s="8">
        <v>-0.05</v>
      </c>
      <c r="Q23" s="45">
        <v>-0.06</v>
      </c>
      <c r="R23" s="45">
        <v>0.05</v>
      </c>
    </row>
    <row r="24" spans="2:18" ht="15" customHeight="1" x14ac:dyDescent="0.25">
      <c r="B24" s="11"/>
      <c r="C24" s="11"/>
      <c r="D24" s="11"/>
      <c r="E24" s="11"/>
      <c r="F24" s="11"/>
      <c r="G24" s="11"/>
      <c r="H24" s="11"/>
      <c r="I24" s="11"/>
      <c r="J24" s="22"/>
      <c r="K24" s="22"/>
      <c r="L24" s="9"/>
      <c r="M24" s="9"/>
      <c r="N24" s="46" t="s">
        <v>18</v>
      </c>
      <c r="O24" s="45" t="s">
        <v>21</v>
      </c>
      <c r="P24" s="45" t="s">
        <v>22</v>
      </c>
      <c r="Q24" s="45" t="s">
        <v>23</v>
      </c>
      <c r="R24" s="45" t="s">
        <v>24</v>
      </c>
    </row>
    <row r="25" spans="2:18" ht="15" customHeight="1" x14ac:dyDescent="0.25">
      <c r="B25" s="59" t="s">
        <v>43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2:18" ht="15" customHeight="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2:18" ht="15" customHeight="1" x14ac:dyDescent="0.25">
      <c r="B27" s="59" t="s">
        <v>2</v>
      </c>
      <c r="C27" s="59"/>
      <c r="D27" s="27" t="s">
        <v>3</v>
      </c>
      <c r="E27" s="27" t="s">
        <v>16</v>
      </c>
      <c r="F27" s="39" t="s">
        <v>31</v>
      </c>
      <c r="G27" s="16" t="s">
        <v>15</v>
      </c>
      <c r="H27" s="39" t="s">
        <v>32</v>
      </c>
      <c r="J27" s="11"/>
      <c r="K27" s="11"/>
    </row>
    <row r="28" spans="2:18" ht="15" customHeight="1" x14ac:dyDescent="0.25">
      <c r="B28" s="14" t="s">
        <v>5</v>
      </c>
      <c r="C28" s="17"/>
      <c r="D28" s="23">
        <f t="shared" ref="D28:E31" si="1">D20</f>
        <v>0.05</v>
      </c>
      <c r="E28" s="23">
        <f t="shared" si="1"/>
        <v>-0.37</v>
      </c>
      <c r="F28" s="40">
        <f>D28*E28</f>
        <v>-1.8499999999999999E-2</v>
      </c>
      <c r="G28" s="36">
        <f>F20</f>
        <v>-0.09</v>
      </c>
      <c r="H28" s="40">
        <f>D28*G28</f>
        <v>-4.4999999999999997E-3</v>
      </c>
      <c r="J28" s="11"/>
      <c r="K28" s="11"/>
    </row>
    <row r="29" spans="2:18" ht="15" customHeight="1" x14ac:dyDescent="0.25">
      <c r="B29" s="12" t="s">
        <v>7</v>
      </c>
      <c r="C29" s="19"/>
      <c r="D29" s="23">
        <f t="shared" si="1"/>
        <v>0.25</v>
      </c>
      <c r="E29" s="23">
        <f t="shared" si="1"/>
        <v>-0.11</v>
      </c>
      <c r="F29" s="40">
        <f t="shared" ref="F29:F31" si="2">D29*E29</f>
        <v>-2.75E-2</v>
      </c>
      <c r="G29" s="36">
        <f>F21</f>
        <v>0.15</v>
      </c>
      <c r="H29" s="40">
        <f t="shared" ref="H29:H31" si="3">D29*G29</f>
        <v>3.7499999999999999E-2</v>
      </c>
      <c r="J29" s="11"/>
      <c r="K29" s="11"/>
    </row>
    <row r="30" spans="2:18" ht="15" customHeight="1" x14ac:dyDescent="0.25">
      <c r="B30" s="12" t="s">
        <v>9</v>
      </c>
      <c r="C30" s="19"/>
      <c r="D30" s="23">
        <f t="shared" si="1"/>
        <v>0.4</v>
      </c>
      <c r="E30" s="23">
        <f t="shared" si="1"/>
        <v>0.14000000000000001</v>
      </c>
      <c r="F30" s="40">
        <f>D30*E30</f>
        <v>5.6000000000000008E-2</v>
      </c>
      <c r="G30" s="36">
        <f>F22</f>
        <v>0.08</v>
      </c>
      <c r="H30" s="40">
        <f>D30*G30</f>
        <v>3.2000000000000001E-2</v>
      </c>
      <c r="J30" s="11"/>
      <c r="K30" s="11"/>
    </row>
    <row r="31" spans="2:18" ht="15" customHeight="1" x14ac:dyDescent="0.25">
      <c r="B31" s="20" t="s">
        <v>11</v>
      </c>
      <c r="C31" s="21"/>
      <c r="D31" s="23">
        <f t="shared" si="1"/>
        <v>0.3</v>
      </c>
      <c r="E31" s="23">
        <f t="shared" si="1"/>
        <v>0.3</v>
      </c>
      <c r="F31" s="40">
        <f t="shared" si="2"/>
        <v>0.09</v>
      </c>
      <c r="G31" s="36">
        <f>F23</f>
        <v>-0.05</v>
      </c>
      <c r="H31" s="40">
        <f t="shared" si="3"/>
        <v>-1.4999999999999999E-2</v>
      </c>
      <c r="K31" s="11"/>
    </row>
    <row r="32" spans="2:18" ht="15" customHeight="1" thickBot="1" x14ac:dyDescent="0.4">
      <c r="B32" s="11"/>
      <c r="C32" s="11"/>
      <c r="D32" s="11"/>
      <c r="E32" s="42" t="s">
        <v>33</v>
      </c>
      <c r="F32" s="41">
        <f>SUM(F28:F31)</f>
        <v>0.1</v>
      </c>
      <c r="G32" s="42" t="s">
        <v>34</v>
      </c>
      <c r="H32" s="41">
        <f>SUM(H28:H31)</f>
        <v>0.05</v>
      </c>
      <c r="K32" s="11"/>
    </row>
    <row r="33" spans="2:11" ht="15" customHeight="1" thickTop="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15" customHeight="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5" customHeight="1" x14ac:dyDescent="0.25">
      <c r="B35" s="35" t="s">
        <v>14</v>
      </c>
      <c r="C35" s="58" t="str">
        <f>"Stock Fund: E(r) = "&amp;ROUND(D28,3)&amp;"("&amp;ROUND(E28,3)&amp;") + "&amp;ROUND(D29,3)&amp;"("&amp;ROUND(E29,3)&amp;") + "&amp;ROUND(D30,3)&amp;"("&amp;ROUND(E30,3)&amp;") + "&amp;ROUND(D31,3)&amp;"("&amp;ROUND(E31,3)&amp;") = "&amp;ROUND(F32,3)&amp;" or Expected Return = "&amp;TEXT(F32,"0.00%")</f>
        <v>Stock Fund: E(r) = 0.05(-0.37) + 0.25(-0.11) + 0.4(0.14) + 0.3(0.3) = 0.1 or Expected Return = 10.00%</v>
      </c>
      <c r="D35" s="58"/>
      <c r="E35" s="58"/>
      <c r="F35" s="58"/>
      <c r="G35" s="58"/>
      <c r="H35" s="58"/>
      <c r="I35" s="58"/>
      <c r="J35" s="58"/>
      <c r="K35" s="58"/>
    </row>
    <row r="36" spans="2:11" ht="15" customHeight="1" x14ac:dyDescent="0.25">
      <c r="B36" s="11"/>
      <c r="C36" s="58" t="str">
        <f>"Bond Fund: E(r) = "&amp;ROUND(D28,3)&amp;"("&amp;ROUND(G28,3)&amp;") + "&amp;ROUND(D29,3)&amp;"("&amp;ROUND(G29,3)&amp;") + "&amp;ROUND(D30,3)&amp;"("&amp;ROUND(G30,3)&amp;") + "&amp;ROUND(D31,3)&amp;"("&amp;ROUND(G31,3)&amp;") = "&amp;ROUND(H32,3)&amp;" or Expected Return = "&amp;TEXT(H32,"0.00%")</f>
        <v>Bond Fund: E(r) = 0.05(-0.09) + 0.25(0.15) + 0.4(0.08) + 0.3(-0.05) = 0.05 or Expected Return = 5.00%</v>
      </c>
      <c r="D36" s="58"/>
      <c r="E36" s="58"/>
      <c r="F36" s="58"/>
      <c r="G36" s="58"/>
      <c r="H36" s="58"/>
      <c r="I36" s="58"/>
      <c r="J36" s="58"/>
      <c r="K36" s="58"/>
    </row>
    <row r="37" spans="2:11" ht="15" customHeight="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ht="15" customHeight="1" x14ac:dyDescent="0.25">
      <c r="B38" s="59" t="s">
        <v>44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2:11" ht="15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 ht="15" customHeight="1" x14ac:dyDescent="0.25">
      <c r="B40" s="59" t="s">
        <v>2</v>
      </c>
      <c r="C40" s="59"/>
      <c r="D40" s="27" t="s">
        <v>3</v>
      </c>
      <c r="E40" s="27" t="s">
        <v>16</v>
      </c>
      <c r="F40" s="16" t="s">
        <v>25</v>
      </c>
      <c r="G40" s="43" t="s">
        <v>29</v>
      </c>
      <c r="H40" s="16" t="s">
        <v>15</v>
      </c>
      <c r="I40" s="16" t="s">
        <v>26</v>
      </c>
      <c r="J40" s="43" t="s">
        <v>30</v>
      </c>
    </row>
    <row r="41" spans="2:11" ht="15" customHeight="1" x14ac:dyDescent="0.25">
      <c r="B41" s="14" t="s">
        <v>5</v>
      </c>
      <c r="C41" s="17"/>
      <c r="D41" s="23">
        <f t="shared" ref="D41:E44" si="4">D20</f>
        <v>0.05</v>
      </c>
      <c r="E41" s="23">
        <f t="shared" si="4"/>
        <v>-0.37</v>
      </c>
      <c r="F41" s="28">
        <f>D41*E41</f>
        <v>-1.8499999999999999E-2</v>
      </c>
      <c r="G41" s="40">
        <f>E41-$F$45</f>
        <v>-0.47</v>
      </c>
      <c r="H41" s="37">
        <f t="shared" ref="H41:I44" si="5">G28</f>
        <v>-0.09</v>
      </c>
      <c r="I41" s="28">
        <f t="shared" si="5"/>
        <v>-4.4999999999999997E-3</v>
      </c>
      <c r="J41" s="40">
        <f>H41-$I$45</f>
        <v>-0.14000000000000001</v>
      </c>
    </row>
    <row r="42" spans="2:11" ht="15" customHeight="1" x14ac:dyDescent="0.25">
      <c r="B42" s="12" t="s">
        <v>7</v>
      </c>
      <c r="C42" s="19"/>
      <c r="D42" s="23">
        <f t="shared" si="4"/>
        <v>0.25</v>
      </c>
      <c r="E42" s="23">
        <f t="shared" si="4"/>
        <v>-0.11</v>
      </c>
      <c r="F42" s="28">
        <f t="shared" ref="F42:F44" si="6">D42*E42</f>
        <v>-2.75E-2</v>
      </c>
      <c r="G42" s="40">
        <f>E42-$F$45</f>
        <v>-0.21000000000000002</v>
      </c>
      <c r="H42" s="37">
        <f t="shared" si="5"/>
        <v>0.15</v>
      </c>
      <c r="I42" s="28">
        <f t="shared" si="5"/>
        <v>3.7499999999999999E-2</v>
      </c>
      <c r="J42" s="40">
        <f>H42-$I$45</f>
        <v>9.9999999999999992E-2</v>
      </c>
    </row>
    <row r="43" spans="2:11" ht="15" customHeight="1" x14ac:dyDescent="0.25">
      <c r="B43" s="12" t="s">
        <v>9</v>
      </c>
      <c r="C43" s="19"/>
      <c r="D43" s="23">
        <f t="shared" si="4"/>
        <v>0.4</v>
      </c>
      <c r="E43" s="23">
        <f t="shared" si="4"/>
        <v>0.14000000000000001</v>
      </c>
      <c r="F43" s="28">
        <f t="shared" si="6"/>
        <v>5.6000000000000008E-2</v>
      </c>
      <c r="G43" s="40">
        <f>E43-$F$45</f>
        <v>4.0000000000000008E-2</v>
      </c>
      <c r="H43" s="37">
        <f t="shared" si="5"/>
        <v>0.08</v>
      </c>
      <c r="I43" s="28">
        <f t="shared" si="5"/>
        <v>3.2000000000000001E-2</v>
      </c>
      <c r="J43" s="40">
        <f>H43-$I$45</f>
        <v>0.03</v>
      </c>
    </row>
    <row r="44" spans="2:11" ht="15" customHeight="1" x14ac:dyDescent="0.25">
      <c r="B44" s="20" t="s">
        <v>11</v>
      </c>
      <c r="C44" s="21"/>
      <c r="D44" s="23">
        <f t="shared" si="4"/>
        <v>0.3</v>
      </c>
      <c r="E44" s="23">
        <f t="shared" si="4"/>
        <v>0.3</v>
      </c>
      <c r="F44" s="28">
        <f t="shared" si="6"/>
        <v>0.09</v>
      </c>
      <c r="G44" s="40">
        <f>E44-$F$45</f>
        <v>0.19999999999999998</v>
      </c>
      <c r="H44" s="37">
        <f t="shared" si="5"/>
        <v>-0.05</v>
      </c>
      <c r="I44" s="28">
        <f t="shared" si="5"/>
        <v>-1.4999999999999999E-2</v>
      </c>
      <c r="J44" s="40">
        <f>H44-$I$45</f>
        <v>-0.1</v>
      </c>
    </row>
    <row r="45" spans="2:11" ht="15" customHeight="1" thickBot="1" x14ac:dyDescent="0.4">
      <c r="B45" s="11"/>
      <c r="C45" s="11"/>
      <c r="D45" s="11"/>
      <c r="E45" s="24" t="s">
        <v>27</v>
      </c>
      <c r="F45" s="29">
        <f>SUM(F41:F44)</f>
        <v>0.1</v>
      </c>
      <c r="G45" s="11"/>
      <c r="H45" s="24" t="s">
        <v>28</v>
      </c>
      <c r="I45" s="29">
        <f>SUM(I41:I44)</f>
        <v>0.05</v>
      </c>
      <c r="J45" s="11"/>
    </row>
    <row r="46" spans="2:11" ht="15" customHeight="1" thickTop="1" x14ac:dyDescent="0.25">
      <c r="B46" s="25"/>
      <c r="C46" s="11"/>
      <c r="D46" s="11"/>
      <c r="E46" s="11"/>
      <c r="F46" s="24"/>
      <c r="G46" s="26"/>
      <c r="H46" s="11"/>
      <c r="I46" s="11"/>
      <c r="J46" s="11"/>
      <c r="K46" s="11"/>
    </row>
    <row r="47" spans="2:11" ht="15" customHeight="1" x14ac:dyDescent="0.25">
      <c r="B47" s="59" t="s">
        <v>45</v>
      </c>
      <c r="C47" s="59"/>
      <c r="D47" s="59"/>
      <c r="E47" s="59"/>
      <c r="F47" s="59"/>
      <c r="G47" s="59"/>
      <c r="H47" s="59"/>
      <c r="I47" s="59"/>
      <c r="J47" s="59"/>
      <c r="K47" s="59"/>
    </row>
    <row r="48" spans="2:11" ht="15" customHeight="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1" ht="15" customHeight="1" x14ac:dyDescent="0.25">
      <c r="B49" s="59" t="s">
        <v>2</v>
      </c>
      <c r="C49" s="59"/>
      <c r="D49" s="27" t="s">
        <v>3</v>
      </c>
      <c r="E49" s="27" t="s">
        <v>16</v>
      </c>
      <c r="F49" s="16" t="s">
        <v>25</v>
      </c>
      <c r="G49" s="27" t="s">
        <v>29</v>
      </c>
      <c r="H49" s="16" t="s">
        <v>15</v>
      </c>
      <c r="I49" s="16" t="s">
        <v>26</v>
      </c>
      <c r="J49" s="27" t="s">
        <v>30</v>
      </c>
      <c r="K49" s="43" t="s">
        <v>35</v>
      </c>
    </row>
    <row r="50" spans="2:11" ht="15" customHeight="1" x14ac:dyDescent="0.25">
      <c r="B50" s="14" t="s">
        <v>5</v>
      </c>
      <c r="C50" s="17"/>
      <c r="D50" s="23">
        <f t="shared" ref="D50:J53" si="7">D41</f>
        <v>0.05</v>
      </c>
      <c r="E50" s="23">
        <f t="shared" si="7"/>
        <v>-0.37</v>
      </c>
      <c r="F50" s="23">
        <f t="shared" si="7"/>
        <v>-1.8499999999999999E-2</v>
      </c>
      <c r="G50" s="28">
        <f t="shared" si="7"/>
        <v>-0.47</v>
      </c>
      <c r="H50" s="23">
        <f t="shared" si="7"/>
        <v>-0.09</v>
      </c>
      <c r="I50" s="28">
        <f t="shared" si="7"/>
        <v>-4.4999999999999997E-3</v>
      </c>
      <c r="J50" s="23">
        <f t="shared" si="7"/>
        <v>-0.14000000000000001</v>
      </c>
      <c r="K50" s="44">
        <f>D50*G50*J50</f>
        <v>3.2900000000000004E-3</v>
      </c>
    </row>
    <row r="51" spans="2:11" ht="15" customHeight="1" x14ac:dyDescent="0.25">
      <c r="B51" s="12" t="s">
        <v>7</v>
      </c>
      <c r="C51" s="19"/>
      <c r="D51" s="23">
        <f t="shared" si="7"/>
        <v>0.25</v>
      </c>
      <c r="E51" s="23">
        <f t="shared" si="7"/>
        <v>-0.11</v>
      </c>
      <c r="F51" s="23">
        <f t="shared" si="7"/>
        <v>-2.75E-2</v>
      </c>
      <c r="G51" s="28">
        <f t="shared" si="7"/>
        <v>-0.21000000000000002</v>
      </c>
      <c r="H51" s="23">
        <f t="shared" si="7"/>
        <v>0.15</v>
      </c>
      <c r="I51" s="28">
        <f t="shared" si="7"/>
        <v>3.7499999999999999E-2</v>
      </c>
      <c r="J51" s="23">
        <f t="shared" si="7"/>
        <v>9.9999999999999992E-2</v>
      </c>
      <c r="K51" s="44">
        <f t="shared" ref="K51:K53" si="8">D51*G51*J51</f>
        <v>-5.2500000000000003E-3</v>
      </c>
    </row>
    <row r="52" spans="2:11" ht="15" customHeight="1" x14ac:dyDescent="0.25">
      <c r="B52" s="12" t="s">
        <v>9</v>
      </c>
      <c r="C52" s="19"/>
      <c r="D52" s="23">
        <f t="shared" si="7"/>
        <v>0.4</v>
      </c>
      <c r="E52" s="23">
        <f t="shared" si="7"/>
        <v>0.14000000000000001</v>
      </c>
      <c r="F52" s="23">
        <f t="shared" si="7"/>
        <v>5.6000000000000008E-2</v>
      </c>
      <c r="G52" s="28">
        <f t="shared" si="7"/>
        <v>4.0000000000000008E-2</v>
      </c>
      <c r="H52" s="23">
        <f t="shared" si="7"/>
        <v>0.08</v>
      </c>
      <c r="I52" s="28">
        <f t="shared" si="7"/>
        <v>3.2000000000000001E-2</v>
      </c>
      <c r="J52" s="23">
        <f t="shared" si="7"/>
        <v>0.03</v>
      </c>
      <c r="K52" s="44">
        <f t="shared" si="8"/>
        <v>4.8000000000000012E-4</v>
      </c>
    </row>
    <row r="53" spans="2:11" ht="15" customHeight="1" x14ac:dyDescent="0.25">
      <c r="B53" s="20" t="s">
        <v>11</v>
      </c>
      <c r="C53" s="21"/>
      <c r="D53" s="23">
        <f t="shared" si="7"/>
        <v>0.3</v>
      </c>
      <c r="E53" s="23">
        <f t="shared" si="7"/>
        <v>0.3</v>
      </c>
      <c r="F53" s="23">
        <f t="shared" si="7"/>
        <v>0.09</v>
      </c>
      <c r="G53" s="28">
        <f t="shared" si="7"/>
        <v>0.19999999999999998</v>
      </c>
      <c r="H53" s="23">
        <f t="shared" si="7"/>
        <v>-0.05</v>
      </c>
      <c r="I53" s="28">
        <f t="shared" si="7"/>
        <v>-1.4999999999999999E-2</v>
      </c>
      <c r="J53" s="23">
        <f t="shared" si="7"/>
        <v>-0.1</v>
      </c>
      <c r="K53" s="44">
        <f t="shared" si="8"/>
        <v>-5.9999999999999993E-3</v>
      </c>
    </row>
    <row r="54" spans="2:11" ht="15" customHeight="1" thickBot="1" x14ac:dyDescent="0.4">
      <c r="B54" s="11"/>
      <c r="C54" s="11"/>
      <c r="D54" s="11"/>
      <c r="E54" s="24" t="s">
        <v>27</v>
      </c>
      <c r="F54" s="29">
        <f>SUM(F50:F53)</f>
        <v>0.1</v>
      </c>
      <c r="G54" s="11"/>
      <c r="H54" s="24" t="s">
        <v>28</v>
      </c>
      <c r="I54" s="29">
        <f>SUM(I50:I53)</f>
        <v>0.05</v>
      </c>
      <c r="J54" s="24" t="s">
        <v>36</v>
      </c>
      <c r="K54" s="47">
        <f>SUM(K50:K53)</f>
        <v>-7.4799999999999988E-3</v>
      </c>
    </row>
    <row r="55" spans="2:11" ht="15" customHeight="1" thickTop="1" x14ac:dyDescent="0.25">
      <c r="B55" s="25"/>
      <c r="C55" s="11"/>
      <c r="D55" s="11"/>
      <c r="E55" s="11"/>
      <c r="F55" s="24"/>
      <c r="G55" s="26"/>
      <c r="H55" s="11"/>
      <c r="K55" s="11"/>
    </row>
    <row r="56" spans="2:11" ht="15" customHeight="1" x14ac:dyDescent="0.25">
      <c r="B56" s="35" t="s">
        <v>14</v>
      </c>
      <c r="C56" s="58" t="str">
        <f>"Cov = "&amp;ROUND(D50,3)&amp;"("&amp;ROUND(G50,3)&amp;")("&amp;ROUND(J50,3)&amp;") + "&amp;ROUND(D51,3)&amp;"("&amp;ROUND(G51,3)&amp;")("&amp;ROUND(J51,3)&amp;") + "&amp;ROUND(D52,3)&amp;"("&amp;ROUND(G52,3)&amp;")("&amp;ROUND(J52,3)&amp;") + "&amp;ROUND(D53,3)&amp;"("&amp;ROUND(G53,3)&amp;")("&amp;ROUND(J53,3)&amp;") = "&amp;ROUND(K54,5)</f>
        <v>Cov = 0.05(-0.47)(-0.14) + 0.25(-0.21)(0.1) + 0.4(0.04)(0.03) + 0.3(0.2)(-0.1) = -0.00748</v>
      </c>
      <c r="D56" s="58"/>
      <c r="E56" s="58"/>
      <c r="F56" s="58"/>
      <c r="G56" s="58"/>
      <c r="H56" s="58"/>
      <c r="I56" s="58"/>
      <c r="J56" s="58"/>
      <c r="K56" s="58"/>
    </row>
    <row r="57" spans="2:11" ht="15" customHeight="1" x14ac:dyDescent="0.25">
      <c r="B57" s="25"/>
      <c r="C57" s="11"/>
      <c r="D57" s="11"/>
      <c r="E57" s="11"/>
      <c r="F57" s="24"/>
      <c r="G57" s="26"/>
      <c r="H57" s="11"/>
      <c r="I57" s="11"/>
      <c r="J57" s="11"/>
      <c r="K57" s="11"/>
    </row>
    <row r="58" spans="2:11" ht="15" customHeight="1" x14ac:dyDescent="0.25">
      <c r="B58" s="59" t="s">
        <v>46</v>
      </c>
      <c r="C58" s="59"/>
      <c r="D58" s="59"/>
      <c r="E58" s="59"/>
      <c r="F58" s="59"/>
      <c r="G58" s="59"/>
      <c r="H58" s="59"/>
      <c r="I58" s="59"/>
      <c r="J58" s="59"/>
      <c r="K58" s="59"/>
    </row>
    <row r="59" spans="2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2:11" ht="15" customHeight="1" x14ac:dyDescent="0.25">
      <c r="B60" s="25"/>
      <c r="C60" s="11"/>
      <c r="D60" s="11"/>
      <c r="E60" s="11"/>
      <c r="F60" s="24"/>
      <c r="G60" s="26"/>
      <c r="H60" s="11"/>
      <c r="I60" s="11"/>
      <c r="J60" s="11"/>
      <c r="K60" s="11"/>
    </row>
    <row r="61" spans="2:11" ht="15" customHeight="1" x14ac:dyDescent="0.25">
      <c r="B61" s="25"/>
      <c r="C61" s="11"/>
      <c r="D61" s="11"/>
      <c r="E61" s="11"/>
      <c r="F61" s="24"/>
      <c r="G61" s="26"/>
      <c r="H61" s="11"/>
      <c r="I61" s="11"/>
      <c r="J61" s="11"/>
      <c r="K61" s="11"/>
    </row>
    <row r="62" spans="2:11" ht="15" customHeight="1" x14ac:dyDescent="0.25">
      <c r="B62" s="59" t="s">
        <v>2</v>
      </c>
      <c r="C62" s="59"/>
      <c r="D62" s="27" t="s">
        <v>3</v>
      </c>
      <c r="E62" s="27" t="s">
        <v>29</v>
      </c>
      <c r="F62" s="27" t="s">
        <v>30</v>
      </c>
      <c r="G62" s="51" t="s">
        <v>37</v>
      </c>
      <c r="H62" s="51" t="s">
        <v>38</v>
      </c>
      <c r="I62" s="55" t="s">
        <v>40</v>
      </c>
      <c r="J62" s="55" t="s">
        <v>39</v>
      </c>
    </row>
    <row r="63" spans="2:11" ht="15" customHeight="1" x14ac:dyDescent="0.25">
      <c r="B63" s="14" t="s">
        <v>5</v>
      </c>
      <c r="C63" s="17"/>
      <c r="D63" s="23">
        <f>D50</f>
        <v>0.05</v>
      </c>
      <c r="E63" s="28">
        <f>G50</f>
        <v>-0.47</v>
      </c>
      <c r="F63" s="23">
        <f>J50</f>
        <v>-0.14000000000000001</v>
      </c>
      <c r="G63" s="52">
        <f t="shared" ref="G63:H66" si="9">E63^2</f>
        <v>0.22089999999999999</v>
      </c>
      <c r="H63" s="52">
        <f t="shared" si="9"/>
        <v>1.9600000000000003E-2</v>
      </c>
      <c r="I63" s="53">
        <f>G63*D63</f>
        <v>1.1044999999999999E-2</v>
      </c>
      <c r="J63" s="53">
        <f>D63*H63</f>
        <v>9.8000000000000019E-4</v>
      </c>
    </row>
    <row r="64" spans="2:11" ht="15" customHeight="1" x14ac:dyDescent="0.25">
      <c r="B64" s="12" t="s">
        <v>7</v>
      </c>
      <c r="C64" s="19"/>
      <c r="D64" s="23">
        <f>D51</f>
        <v>0.25</v>
      </c>
      <c r="E64" s="28">
        <f>G51</f>
        <v>-0.21000000000000002</v>
      </c>
      <c r="F64" s="23">
        <f>J51</f>
        <v>9.9999999999999992E-2</v>
      </c>
      <c r="G64" s="52">
        <f t="shared" si="9"/>
        <v>4.4100000000000007E-2</v>
      </c>
      <c r="H64" s="52">
        <f t="shared" si="9"/>
        <v>9.9999999999999985E-3</v>
      </c>
      <c r="I64" s="53">
        <f>G64*D64</f>
        <v>1.1025000000000002E-2</v>
      </c>
      <c r="J64" s="53">
        <f>D64*H64</f>
        <v>2.4999999999999996E-3</v>
      </c>
    </row>
    <row r="65" spans="1:12" ht="15" customHeight="1" x14ac:dyDescent="0.25">
      <c r="B65" s="12" t="s">
        <v>9</v>
      </c>
      <c r="C65" s="19"/>
      <c r="D65" s="23">
        <f>D52</f>
        <v>0.4</v>
      </c>
      <c r="E65" s="28">
        <f>G52</f>
        <v>4.0000000000000008E-2</v>
      </c>
      <c r="F65" s="23">
        <f>J52</f>
        <v>0.03</v>
      </c>
      <c r="G65" s="52">
        <f t="shared" si="9"/>
        <v>1.6000000000000007E-3</v>
      </c>
      <c r="H65" s="52">
        <f t="shared" si="9"/>
        <v>8.9999999999999998E-4</v>
      </c>
      <c r="I65" s="53">
        <f>G65*D65</f>
        <v>6.4000000000000038E-4</v>
      </c>
      <c r="J65" s="53">
        <f>D65*H65</f>
        <v>3.6000000000000002E-4</v>
      </c>
    </row>
    <row r="66" spans="1:12" ht="15" customHeight="1" x14ac:dyDescent="0.25">
      <c r="B66" s="20" t="s">
        <v>11</v>
      </c>
      <c r="C66" s="21"/>
      <c r="D66" s="23">
        <f>D53</f>
        <v>0.3</v>
      </c>
      <c r="E66" s="28">
        <f>G53</f>
        <v>0.19999999999999998</v>
      </c>
      <c r="F66" s="23">
        <f>J53</f>
        <v>-0.1</v>
      </c>
      <c r="G66" s="52">
        <f t="shared" si="9"/>
        <v>3.9999999999999994E-2</v>
      </c>
      <c r="H66" s="52">
        <f t="shared" si="9"/>
        <v>1.0000000000000002E-2</v>
      </c>
      <c r="I66" s="53">
        <f>G66*D66</f>
        <v>1.1999999999999999E-2</v>
      </c>
      <c r="J66" s="53">
        <f>D66*H66</f>
        <v>3.0000000000000005E-3</v>
      </c>
    </row>
    <row r="67" spans="1:12" ht="15" customHeight="1" x14ac:dyDescent="0.25">
      <c r="B67" s="11"/>
      <c r="C67" s="11"/>
      <c r="D67" s="11"/>
      <c r="E67" s="24"/>
      <c r="F67" s="48"/>
      <c r="G67" s="49"/>
      <c r="H67" s="50" t="s">
        <v>41</v>
      </c>
      <c r="I67" s="54">
        <f>SUM(I63:I66)</f>
        <v>3.4709999999999998E-2</v>
      </c>
      <c r="J67" s="54">
        <f>SUM(J63:J66)</f>
        <v>6.8400000000000006E-3</v>
      </c>
    </row>
    <row r="68" spans="1:12" ht="15" customHeight="1" thickBot="1" x14ac:dyDescent="0.3">
      <c r="B68" s="35"/>
      <c r="C68" s="12"/>
      <c r="D68" s="12"/>
      <c r="E68" s="12"/>
      <c r="F68" s="12"/>
      <c r="G68" s="12"/>
      <c r="H68" s="50" t="s">
        <v>42</v>
      </c>
      <c r="I68" s="29">
        <f>SQRT(I67)</f>
        <v>0.18630619957478603</v>
      </c>
      <c r="J68" s="29">
        <f>SQRT(J67)</f>
        <v>8.2704292512541328E-2</v>
      </c>
      <c r="K68" s="12"/>
      <c r="L68" s="12"/>
    </row>
    <row r="69" spans="1:12" ht="15" customHeight="1" thickTop="1" x14ac:dyDescent="0.25">
      <c r="E69" s="11"/>
      <c r="F69" s="24"/>
      <c r="G69" s="26"/>
      <c r="H69" s="11"/>
      <c r="I69" s="11"/>
      <c r="J69" s="11"/>
      <c r="K69" s="11"/>
    </row>
    <row r="70" spans="1:12" ht="15" customHeight="1" x14ac:dyDescent="0.25">
      <c r="B70" s="35" t="s">
        <v>14</v>
      </c>
      <c r="C70" s="58" t="str">
        <f>"Correlation Coefficient = "&amp;ROUND(K54,5)&amp;" / ("&amp;ROUND(I68,4)&amp;" x "&amp;ROUND(J68,4)&amp;") = "&amp;ROUND(K54/(I68*J68),4)</f>
        <v>Correlation Coefficient = -0.00748 / (0.1863 x 0.0827) = -0.4855</v>
      </c>
      <c r="D70" s="58"/>
      <c r="E70" s="58"/>
      <c r="F70" s="58"/>
      <c r="G70" s="58"/>
      <c r="H70" s="58"/>
      <c r="I70" s="58"/>
      <c r="J70" s="58"/>
      <c r="K70" s="58"/>
    </row>
    <row r="71" spans="1:12" ht="15" customHeight="1" x14ac:dyDescent="0.25">
      <c r="B71" s="30"/>
      <c r="C71" s="15"/>
      <c r="D71" s="15"/>
      <c r="E71" s="15"/>
      <c r="F71" s="31"/>
      <c r="G71" s="32"/>
      <c r="H71" s="15"/>
      <c r="I71" s="15"/>
      <c r="J71" s="15"/>
      <c r="K71" s="15"/>
    </row>
    <row r="72" spans="1:12" ht="15" customHeight="1" x14ac:dyDescent="0.25">
      <c r="B72" s="25"/>
      <c r="C72" s="11"/>
      <c r="D72" s="11"/>
      <c r="E72" s="11"/>
      <c r="F72" s="24"/>
      <c r="G72" s="26"/>
      <c r="H72" s="11"/>
      <c r="I72" s="11"/>
      <c r="J72" s="11"/>
      <c r="K72" s="11"/>
    </row>
    <row r="73" spans="1:12" ht="15" customHeight="1" x14ac:dyDescent="0.25">
      <c r="A73" s="10"/>
      <c r="B73" s="25" t="s">
        <v>12</v>
      </c>
      <c r="C73" s="11"/>
      <c r="D73" s="11"/>
      <c r="E73" s="11"/>
      <c r="F73" s="11"/>
      <c r="G73" s="11"/>
      <c r="H73" s="11"/>
      <c r="I73" s="11"/>
      <c r="J73" s="62" t="s">
        <v>13</v>
      </c>
      <c r="K73" s="62"/>
    </row>
    <row r="74" spans="1:12" x14ac:dyDescent="0.25">
      <c r="B74" s="11"/>
    </row>
  </sheetData>
  <mergeCells count="23">
    <mergeCell ref="J73:K73"/>
    <mergeCell ref="J6:K6"/>
    <mergeCell ref="J5:K5"/>
    <mergeCell ref="C35:K35"/>
    <mergeCell ref="C56:K56"/>
    <mergeCell ref="B58:K58"/>
    <mergeCell ref="B59:K59"/>
    <mergeCell ref="C70:K70"/>
    <mergeCell ref="B40:C40"/>
    <mergeCell ref="B49:C49"/>
    <mergeCell ref="B62:C62"/>
    <mergeCell ref="B38:K38"/>
    <mergeCell ref="B39:K39"/>
    <mergeCell ref="B47:K47"/>
    <mergeCell ref="B1:L2"/>
    <mergeCell ref="M1:P2"/>
    <mergeCell ref="C36:K36"/>
    <mergeCell ref="B16:K16"/>
    <mergeCell ref="B17:K17"/>
    <mergeCell ref="B25:K25"/>
    <mergeCell ref="B7:K12"/>
    <mergeCell ref="B19:C19"/>
    <mergeCell ref="B27:C27"/>
  </mergeCells>
  <dataValidations count="1">
    <dataValidation type="list" allowBlank="1" showInputMessage="1" showErrorMessage="1" sqref="J6" xr:uid="{8D8246F7-2757-4B49-AB94-B9CD358D7354}">
      <formula1>$O$17:$O$19</formula1>
    </dataValidation>
  </dataValidations>
  <hyperlinks>
    <hyperlink ref="B73" location="Home6" display="▲Top" xr:uid="{56B3C209-578D-42A0-9336-01C1CF2CD65A}"/>
  </hyperlinks>
  <pageMargins left="0.7" right="0.7" top="0.75" bottom="0.75" header="0.3" footer="0.3"/>
  <pageSetup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Covariance and Correlation</vt:lpstr>
      <vt:lpstr>Home6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jfari</cp:lastModifiedBy>
  <dcterms:created xsi:type="dcterms:W3CDTF">2020-08-08T16:32:18Z</dcterms:created>
  <dcterms:modified xsi:type="dcterms:W3CDTF">2021-02-23T20:44:24Z</dcterms:modified>
</cp:coreProperties>
</file>