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Spring 2021\"/>
    </mc:Choice>
  </mc:AlternateContent>
  <xr:revisionPtr revIDLastSave="0" documentId="8_{B0D3858B-B167-42E2-B947-2214C05DDF47}" xr6:coauthVersionLast="36" xr6:coauthVersionMax="36" xr10:uidLastSave="{00000000-0000-0000-0000-000000000000}"/>
  <bookViews>
    <workbookView xWindow="0" yWindow="0" windowWidth="28800" windowHeight="12825" xr2:uid="{12DF3AD5-83F3-4D9C-92FA-142E09C9DB9A}"/>
  </bookViews>
  <sheets>
    <sheet name="CAPM and the SML" sheetId="1" r:id="rId1"/>
  </sheets>
  <definedNames>
    <definedName name="Home16">#REF!</definedName>
    <definedName name="Home17">#REF!</definedName>
    <definedName name="Home18">#REF!</definedName>
    <definedName name="Home19">#REF!</definedName>
    <definedName name="Home20">#REF!</definedName>
    <definedName name="Home21">#REF!</definedName>
    <definedName name="Home22">#REF!</definedName>
    <definedName name="Home23">#REF!</definedName>
    <definedName name="Home24">#REF!</definedName>
    <definedName name="Home25">#REF!</definedName>
    <definedName name="Home4">'CAPM and the SML'!$A$4</definedName>
    <definedName name="Home5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H51" i="1" s="1"/>
  <c r="G17" i="1"/>
  <c r="G16" i="1"/>
  <c r="B9" i="1" l="1"/>
  <c r="G42" i="1"/>
  <c r="F48" i="1"/>
  <c r="H43" i="1"/>
  <c r="E48" i="1" l="1"/>
  <c r="G48" i="1" s="1"/>
  <c r="H49" i="1"/>
  <c r="H50" i="1" s="1"/>
  <c r="F45" i="1"/>
  <c r="E42" i="1"/>
  <c r="G43" i="1" s="1"/>
  <c r="H38" i="1"/>
  <c r="B29" i="1" s="1"/>
  <c r="E45" i="1" l="1"/>
  <c r="G44" i="1" s="1"/>
  <c r="C26" i="1"/>
  <c r="H45" i="1"/>
  <c r="H44" i="1"/>
  <c r="G49" i="1"/>
  <c r="H39" i="1"/>
  <c r="C55" i="1" s="1"/>
  <c r="E50" i="1" l="1"/>
  <c r="G51" i="1" s="1"/>
  <c r="G50" i="1" s="1"/>
  <c r="G46" i="1"/>
  <c r="G45" i="1" s="1"/>
</calcChain>
</file>

<file path=xl/sharedStrings.xml><?xml version="1.0" encoding="utf-8"?>
<sst xmlns="http://schemas.openxmlformats.org/spreadsheetml/2006/main" count="31" uniqueCount="24">
  <si>
    <t>▲Top</t>
  </si>
  <si>
    <t>© Joseph Farizo</t>
  </si>
  <si>
    <t>x</t>
  </si>
  <si>
    <t>y</t>
  </si>
  <si>
    <t>Inputs</t>
  </si>
  <si>
    <t>Risk Free Rate</t>
  </si>
  <si>
    <t>Market Expected Return</t>
  </si>
  <si>
    <t>Stock's Beta</t>
  </si>
  <si>
    <t>Market</t>
  </si>
  <si>
    <t>Stock</t>
  </si>
  <si>
    <t>Line</t>
  </si>
  <si>
    <t>Stock E(R)</t>
  </si>
  <si>
    <t>Line to Estock</t>
  </si>
  <si>
    <r>
      <t xml:space="preserve">Stock's E(R): </t>
    </r>
    <r>
      <rPr>
        <i/>
        <sz val="11"/>
        <color theme="0"/>
        <rFont val="Arial"/>
        <family val="2"/>
      </rPr>
      <t>CAPM Formula</t>
    </r>
  </si>
  <si>
    <r>
      <t xml:space="preserve">Stock's Alpha: </t>
    </r>
    <r>
      <rPr>
        <i/>
        <sz val="11"/>
        <color theme="0"/>
        <rFont val="Arial"/>
        <family val="2"/>
      </rPr>
      <t>Return - E(R)</t>
    </r>
    <r>
      <rPr>
        <b/>
        <i/>
        <sz val="11"/>
        <color theme="0"/>
        <rFont val="Arial"/>
        <family val="2"/>
      </rPr>
      <t xml:space="preserve"> </t>
    </r>
  </si>
  <si>
    <r>
      <t xml:space="preserve">Press F9 or </t>
    </r>
    <r>
      <rPr>
        <i/>
        <sz val="11"/>
        <rFont val="Arial"/>
        <family val="2"/>
      </rPr>
      <t xml:space="preserve">Data </t>
    </r>
    <r>
      <rPr>
        <i/>
        <sz val="11"/>
        <rFont val="Times New Roman"/>
        <family val="1"/>
      </rPr>
      <t xml:space="preserve">► </t>
    </r>
    <r>
      <rPr>
        <i/>
        <sz val="11"/>
        <rFont val="Arial"/>
        <family val="2"/>
      </rPr>
      <t>Refresh All</t>
    </r>
    <r>
      <rPr>
        <sz val="11"/>
        <rFont val="Arial"/>
        <family val="2"/>
      </rPr>
      <t xml:space="preserve"> to generate a new Security Market Line and additional practice questions.</t>
    </r>
  </si>
  <si>
    <t>Solution 1: The expected return</t>
  </si>
  <si>
    <t>By the CAPM formula:</t>
  </si>
  <si>
    <t>Therefore:</t>
  </si>
  <si>
    <t>Solution 2: The stock's alpha</t>
  </si>
  <si>
    <t>Solution 3: Drawing the SML</t>
  </si>
  <si>
    <t>Your belief of the stock's return</t>
  </si>
  <si>
    <t>The CAPM &amp; Security Market Line</t>
  </si>
  <si>
    <t>CAPM and the SML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</si>
</sst>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20"/>
      <color theme="0"/>
      <name val="Georgia"/>
      <family val="1"/>
    </font>
    <font>
      <b/>
      <sz val="11"/>
      <color theme="0"/>
      <name val="Arial"/>
      <family val="2"/>
    </font>
    <font>
      <sz val="11"/>
      <color rgb="FFEFE0D9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>
      <alignment horizontal="center"/>
    </xf>
    <xf numFmtId="0" fontId="6" fillId="5" borderId="1">
      <alignment horizontal="left"/>
    </xf>
    <xf numFmtId="0" fontId="1" fillId="0" borderId="0"/>
    <xf numFmtId="0" fontId="3" fillId="4" borderId="0">
      <alignment horizontal="left"/>
    </xf>
  </cellStyleXfs>
  <cellXfs count="73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8" fillId="4" borderId="0" xfId="0" applyFont="1" applyFill="1"/>
    <xf numFmtId="0" fontId="9" fillId="3" borderId="0" xfId="3" applyFont="1">
      <alignment horizontal="center"/>
    </xf>
    <xf numFmtId="0" fontId="9" fillId="3" borderId="0" xfId="3" applyFont="1" applyAlignment="1">
      <alignment horizontal="left"/>
    </xf>
    <xf numFmtId="0" fontId="9" fillId="3" borderId="0" xfId="2" applyFont="1" applyFill="1" applyAlignment="1">
      <alignment horizontal="center"/>
    </xf>
    <xf numFmtId="10" fontId="8" fillId="4" borderId="0" xfId="1" applyNumberFormat="1" applyFont="1" applyFill="1"/>
    <xf numFmtId="0" fontId="9" fillId="3" borderId="0" xfId="3" applyFont="1" applyAlignment="1">
      <alignment horizontal="right"/>
    </xf>
    <xf numFmtId="0" fontId="8" fillId="3" borderId="0" xfId="0" applyFont="1" applyFill="1"/>
    <xf numFmtId="0" fontId="8" fillId="6" borderId="0" xfId="0" applyFont="1" applyFill="1" applyAlignment="1"/>
    <xf numFmtId="0" fontId="12" fillId="4" borderId="0" xfId="0" applyFont="1" applyFill="1"/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justify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left"/>
    </xf>
    <xf numFmtId="9" fontId="8" fillId="4" borderId="0" xfId="1" applyFont="1" applyFill="1" applyAlignment="1">
      <alignment horizontal="center" vertical="center"/>
    </xf>
    <xf numFmtId="2" fontId="8" fillId="8" borderId="6" xfId="1" applyNumberFormat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left" wrapText="1"/>
    </xf>
    <xf numFmtId="0" fontId="7" fillId="4" borderId="16" xfId="0" applyFont="1" applyFill="1" applyBorder="1"/>
    <xf numFmtId="0" fontId="7" fillId="4" borderId="17" xfId="0" applyFont="1" applyFill="1" applyBorder="1"/>
    <xf numFmtId="0" fontId="8" fillId="4" borderId="16" xfId="0" applyFont="1" applyFill="1" applyBorder="1"/>
    <xf numFmtId="0" fontId="8" fillId="4" borderId="17" xfId="0" applyFont="1" applyFill="1" applyBorder="1"/>
    <xf numFmtId="0" fontId="8" fillId="4" borderId="18" xfId="0" applyFont="1" applyFill="1" applyBorder="1"/>
    <xf numFmtId="0" fontId="8" fillId="4" borderId="19" xfId="0" applyFont="1" applyFill="1" applyBorder="1"/>
    <xf numFmtId="0" fontId="7" fillId="9" borderId="20" xfId="0" applyFont="1" applyFill="1" applyBorder="1"/>
    <xf numFmtId="0" fontId="7" fillId="4" borderId="21" xfId="0" applyFont="1" applyFill="1" applyBorder="1"/>
    <xf numFmtId="0" fontId="8" fillId="4" borderId="21" xfId="0" applyFont="1" applyFill="1" applyBorder="1"/>
    <xf numFmtId="0" fontId="8" fillId="4" borderId="22" xfId="0" applyFont="1" applyFill="1" applyBorder="1"/>
    <xf numFmtId="0" fontId="7" fillId="9" borderId="15" xfId="0" applyFont="1" applyFill="1" applyBorder="1" applyAlignment="1">
      <alignment horizontal="left"/>
    </xf>
    <xf numFmtId="0" fontId="8" fillId="9" borderId="3" xfId="0" applyFont="1" applyFill="1" applyBorder="1"/>
    <xf numFmtId="0" fontId="7" fillId="4" borderId="16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8" fillId="4" borderId="16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left"/>
    </xf>
    <xf numFmtId="0" fontId="7" fillId="9" borderId="16" xfId="0" applyFont="1" applyFill="1" applyBorder="1" applyAlignment="1"/>
    <xf numFmtId="0" fontId="8" fillId="9" borderId="17" xfId="0" applyFont="1" applyFill="1" applyBorder="1" applyAlignment="1"/>
    <xf numFmtId="0" fontId="7" fillId="9" borderId="16" xfId="0" applyFont="1" applyFill="1" applyBorder="1"/>
    <xf numFmtId="0" fontId="8" fillId="9" borderId="6" xfId="0" applyFont="1" applyFill="1" applyBorder="1"/>
    <xf numFmtId="164" fontId="8" fillId="4" borderId="3" xfId="1" applyNumberFormat="1" applyFont="1" applyFill="1" applyBorder="1" applyAlignment="1">
      <alignment horizontal="center" vertical="center"/>
    </xf>
    <xf numFmtId="164" fontId="8" fillId="4" borderId="9" xfId="1" applyNumberFormat="1" applyFont="1" applyFill="1" applyBorder="1" applyAlignment="1">
      <alignment horizontal="center" vertical="center"/>
    </xf>
    <xf numFmtId="164" fontId="8" fillId="8" borderId="3" xfId="1" applyNumberFormat="1" applyFont="1" applyFill="1" applyBorder="1" applyAlignment="1">
      <alignment horizontal="center" vertical="center" wrapText="1"/>
    </xf>
    <xf numFmtId="164" fontId="8" fillId="8" borderId="6" xfId="1" applyNumberFormat="1" applyFont="1" applyFill="1" applyBorder="1" applyAlignment="1">
      <alignment horizontal="center" vertical="center"/>
    </xf>
    <xf numFmtId="164" fontId="8" fillId="8" borderId="9" xfId="1" applyNumberFormat="1" applyFont="1" applyFill="1" applyBorder="1" applyAlignment="1">
      <alignment horizontal="center" vertical="center"/>
    </xf>
    <xf numFmtId="164" fontId="8" fillId="4" borderId="21" xfId="0" applyNumberFormat="1" applyFont="1" applyFill="1" applyBorder="1"/>
    <xf numFmtId="165" fontId="8" fillId="4" borderId="21" xfId="0" applyNumberFormat="1" applyFont="1" applyFill="1" applyBorder="1"/>
    <xf numFmtId="2" fontId="8" fillId="4" borderId="0" xfId="0" applyNumberFormat="1" applyFont="1" applyFill="1"/>
    <xf numFmtId="0" fontId="15" fillId="7" borderId="4" xfId="0" applyFont="1" applyFill="1" applyBorder="1" applyAlignment="1">
      <alignment horizontal="left"/>
    </xf>
    <xf numFmtId="0" fontId="15" fillId="7" borderId="2" xfId="0" applyFont="1" applyFill="1" applyBorder="1" applyAlignment="1">
      <alignment horizontal="left"/>
    </xf>
    <xf numFmtId="0" fontId="15" fillId="7" borderId="5" xfId="0" applyFont="1" applyFill="1" applyBorder="1" applyAlignment="1">
      <alignment horizontal="left"/>
    </xf>
    <xf numFmtId="0" fontId="15" fillId="7" borderId="7" xfId="0" applyFont="1" applyFill="1" applyBorder="1" applyAlignment="1">
      <alignment horizontal="left"/>
    </xf>
    <xf numFmtId="0" fontId="15" fillId="7" borderId="8" xfId="0" applyFont="1" applyFill="1" applyBorder="1" applyAlignment="1">
      <alignment horizontal="left"/>
    </xf>
    <xf numFmtId="0" fontId="15" fillId="7" borderId="7" xfId="0" applyFont="1" applyFill="1" applyBorder="1" applyAlignment="1"/>
    <xf numFmtId="0" fontId="15" fillId="7" borderId="8" xfId="0" applyFont="1" applyFill="1" applyBorder="1" applyAlignment="1"/>
    <xf numFmtId="164" fontId="8" fillId="4" borderId="0" xfId="1" applyNumberFormat="1" applyFont="1" applyFill="1" applyBorder="1" applyAlignment="1">
      <alignment horizontal="center" vertical="center"/>
    </xf>
    <xf numFmtId="0" fontId="15" fillId="7" borderId="4" xfId="0" applyFont="1" applyFill="1" applyBorder="1" applyAlignment="1"/>
    <xf numFmtId="0" fontId="15" fillId="7" borderId="2" xfId="0" applyFont="1" applyFill="1" applyBorder="1" applyAlignment="1"/>
    <xf numFmtId="0" fontId="17" fillId="4" borderId="0" xfId="0" applyFont="1" applyFill="1"/>
    <xf numFmtId="0" fontId="17" fillId="4" borderId="14" xfId="0" applyFont="1" applyFill="1" applyBorder="1"/>
    <xf numFmtId="0" fontId="7" fillId="5" borderId="1" xfId="4" applyFont="1" applyBorder="1" applyAlignment="1">
      <alignment horizontal="lef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13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center"/>
    </xf>
    <xf numFmtId="0" fontId="8" fillId="4" borderId="13" xfId="0" applyFont="1" applyFill="1" applyBorder="1" applyAlignment="1">
      <alignment horizontal="left" wrapText="1"/>
    </xf>
  </cellXfs>
  <cellStyles count="7">
    <cellStyle name="Example" xfId="4" xr:uid="{C606996D-9751-470B-A501-7426BA11A61B}"/>
    <cellStyle name="Hyperlink" xfId="2" builtinId="8"/>
    <cellStyle name="NavigationLink" xfId="3" xr:uid="{FA495EB2-8BE2-4F10-BE62-A8844A1EC98F}"/>
    <cellStyle name="Normal" xfId="0" builtinId="0"/>
    <cellStyle name="Normal 5" xfId="5" xr:uid="{38B860E3-A3D5-4ED2-9317-9B47DE2C2B99}"/>
    <cellStyle name="Percent" xfId="1" builtinId="5"/>
    <cellStyle name="TopLink" xfId="6" xr:uid="{782E547F-4791-41BB-A466-A27457D1DFF8}"/>
  </cellStyles>
  <dxfs count="0"/>
  <tableStyles count="0" defaultTableStyle="TableStyleMedium2" defaultPivotStyle="PivotStyleLight16"/>
  <colors>
    <mruColors>
      <color rgb="FFEFE0D9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CAPM and the</a:t>
            </a:r>
            <a:r>
              <a:rPr lang="en-US" baseline="0"/>
              <a:t> Security Market Line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417252802688786E-2"/>
          <c:y val="8.8978155355350766E-2"/>
          <c:w val="0.86737634913035511"/>
          <c:h val="0.67581011808959845"/>
        </c:manualLayout>
      </c:layout>
      <c:scatterChart>
        <c:scatterStyle val="lineMarker"/>
        <c:varyColors val="0"/>
        <c:ser>
          <c:idx val="0"/>
          <c:order val="0"/>
          <c:tx>
            <c:v>Stock E(R)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'CAPM and the SML'!$F$45</c:f>
              <c:numCache>
                <c:formatCode>General</c:formatCode>
                <c:ptCount val="1"/>
                <c:pt idx="0">
                  <c:v>1.0900000000000001</c:v>
                </c:pt>
              </c:numCache>
            </c:numRef>
          </c:xVal>
          <c:yVal>
            <c:numRef>
              <c:f>'CAPM and the SML'!$E$45</c:f>
              <c:numCache>
                <c:formatCode>General</c:formatCode>
                <c:ptCount val="1"/>
                <c:pt idx="0">
                  <c:v>5.4599999999999996E-2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4C-43AE-B82F-840D90F49C42}"/>
            </c:ext>
          </c:extLst>
        </c:ser>
        <c:ser>
          <c:idx val="1"/>
          <c:order val="1"/>
          <c:tx>
            <c:v>SML</c:v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'CAPM and the SML'!$H$42:$H$45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1.0900000000000001</c:v>
                </c:pt>
                <c:pt idx="3">
                  <c:v>1.3080000000000001</c:v>
                </c:pt>
              </c:numCache>
            </c:numRef>
          </c:xVal>
          <c:yVal>
            <c:numRef>
              <c:f>'CAPM and the SML'!$G$42:$G$45</c:f>
              <c:numCache>
                <c:formatCode>General</c:formatCode>
                <c:ptCount val="4"/>
                <c:pt idx="0" formatCode="0.0%">
                  <c:v>1.0999999999999999E-2</c:v>
                </c:pt>
                <c:pt idx="1">
                  <c:v>5.0999999999999997E-2</c:v>
                </c:pt>
                <c:pt idx="2">
                  <c:v>5.4599999999999996E-2</c:v>
                </c:pt>
                <c:pt idx="3" formatCode="0.0000%">
                  <c:v>6.3319999999999946E-2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4C-43AE-B82F-840D90F49C42}"/>
            </c:ext>
          </c:extLst>
        </c:ser>
        <c:ser>
          <c:idx val="2"/>
          <c:order val="2"/>
          <c:tx>
            <c:v>Stock's Return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'CAPM and the SML'!$F$48</c:f>
              <c:numCache>
                <c:formatCode>General</c:formatCode>
                <c:ptCount val="1"/>
                <c:pt idx="0">
                  <c:v>1.0900000000000001</c:v>
                </c:pt>
              </c:numCache>
            </c:numRef>
          </c:xVal>
          <c:yVal>
            <c:numRef>
              <c:f>'CAPM and the SML'!$E$48</c:f>
              <c:numCache>
                <c:formatCode>General</c:formatCode>
                <c:ptCount val="1"/>
                <c:pt idx="0">
                  <c:v>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4C-43AE-B82F-840D90F49C42}"/>
            </c:ext>
          </c:extLst>
        </c:ser>
        <c:ser>
          <c:idx val="3"/>
          <c:order val="3"/>
          <c:tx>
            <c:v>Market E(R)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'CAPM and the SML'!$F$42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'CAPM and the SML'!$E$42</c:f>
              <c:numCache>
                <c:formatCode>General</c:formatCode>
                <c:ptCount val="1"/>
                <c:pt idx="0">
                  <c:v>5.0999999999999997E-2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4C-43AE-B82F-840D90F49C42}"/>
            </c:ext>
          </c:extLst>
        </c:ser>
        <c:ser>
          <c:idx val="4"/>
          <c:order val="4"/>
          <c:tx>
            <c:v>Alpha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'CAPM and the SML'!$N$58:$N$58</c:f>
              <c:numCache>
                <c:formatCode>General</c:formatCode>
                <c:ptCount val="1"/>
              </c:numCache>
            </c:numRef>
          </c:xVal>
          <c:yVal>
            <c:numRef>
              <c:f>'CAPM and the SML'!$M$58:$M$58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94C-43AE-B82F-840D90F49C42}"/>
            </c:ext>
          </c:extLst>
        </c:ser>
        <c:ser>
          <c:idx val="5"/>
          <c:order val="5"/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'CAPM and the SML'!$H$49:$H$50</c:f>
              <c:numCache>
                <c:formatCode>0.00</c:formatCode>
                <c:ptCount val="2"/>
                <c:pt idx="0">
                  <c:v>1.0900000000000001</c:v>
                </c:pt>
                <c:pt idx="1">
                  <c:v>1.0900000000000001</c:v>
                </c:pt>
              </c:numCache>
            </c:numRef>
          </c:xVal>
          <c:yVal>
            <c:numRef>
              <c:f>'CAPM and the SML'!$G$49:$G$50</c:f>
              <c:numCache>
                <c:formatCode>General</c:formatCode>
                <c:ptCount val="2"/>
                <c:pt idx="0">
                  <c:v>0.06</c:v>
                </c:pt>
                <c:pt idx="1">
                  <c:v>5.4599999999999996E-2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94C-43AE-B82F-840D90F49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157823"/>
        <c:axId val="764491055"/>
      </c:scatterChart>
      <c:valAx>
        <c:axId val="636157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Beta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4491055"/>
        <c:crosses val="autoZero"/>
        <c:crossBetween val="midCat"/>
      </c:valAx>
      <c:valAx>
        <c:axId val="764491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Expected 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157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5.0000010103338974E-2"/>
          <c:y val="0.87843958374521469"/>
          <c:w val="0.88203624310169271"/>
          <c:h val="0.101822171206955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3140</xdr:colOff>
      <xdr:row>32</xdr:row>
      <xdr:rowOff>96848</xdr:rowOff>
    </xdr:from>
    <xdr:to>
      <xdr:col>10</xdr:col>
      <xdr:colOff>553506</xdr:colOff>
      <xdr:row>53</xdr:row>
      <xdr:rowOff>123097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3C52D3-91D1-461B-84E2-6172500B93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418042</xdr:colOff>
      <xdr:row>22</xdr:row>
      <xdr:rowOff>81884</xdr:rowOff>
    </xdr:from>
    <xdr:ext cx="2301510" cy="2794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A419BDEA-0F56-4B70-B599-F22271BB39C4}"/>
                </a:ext>
              </a:extLst>
            </xdr:cNvPr>
            <xdr:cNvSpPr txBox="1"/>
          </xdr:nvSpPr>
          <xdr:spPr>
            <a:xfrm>
              <a:off x="588835" y="3964143"/>
              <a:ext cx="2301510" cy="2794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d>
                      <m:d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</m:e>
                    </m:d>
                    <m:r>
                      <a:rPr lang="en-US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sub>
                    </m:sSub>
                    <m:r>
                      <a:rPr lang="en-US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sub>
                    </m:sSub>
                    <m:r>
                      <a:rPr lang="en-US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[</m:t>
                    </m:r>
                    <m:r>
                      <a:rPr lang="en-US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d>
                      <m:d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</m:t>
                            </m:r>
                          </m:sub>
                        </m:sSub>
                      </m:e>
                    </m:d>
                    <m:r>
                      <a:rPr lang="en-US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sub>
                    </m:sSub>
                    <m:r>
                      <a:rPr lang="en-US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n-US" sz="1400">
                <a:effectLst/>
              </a:endParaRPr>
            </a:p>
            <a:p>
              <a:endParaRPr lang="en-US" sz="14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A419BDEA-0F56-4B70-B599-F22271BB39C4}"/>
                </a:ext>
              </a:extLst>
            </xdr:cNvPr>
            <xdr:cNvSpPr txBox="1"/>
          </xdr:nvSpPr>
          <xdr:spPr>
            <a:xfrm>
              <a:off x="588835" y="3964143"/>
              <a:ext cx="2301510" cy="2794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𝐸(𝑟_𝑖 )=𝑟_𝑓+𝛽_𝑖 [𝐸(𝑟_𝑀 )−𝑟_𝑓]</a:t>
              </a:r>
              <a:endParaRPr lang="en-US" sz="1400">
                <a:effectLst/>
              </a:endParaRPr>
            </a:p>
            <a:p>
              <a:endParaRPr lang="en-US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056C1-7107-44D9-8635-91149975930D}">
  <sheetPr codeName="Sheet6">
    <pageSetUpPr autoPageBreaks="0" fitToPage="1"/>
  </sheetPr>
  <dimension ref="A1:AD60"/>
  <sheetViews>
    <sheetView tabSelected="1" zoomScale="115" zoomScaleNormal="115" workbookViewId="0">
      <pane ySplit="3" topLeftCell="A4" activePane="bottomLeft" state="frozen"/>
      <selection activeCell="D31" sqref="D31"/>
      <selection pane="bottomLeft" activeCell="A4" sqref="A4"/>
    </sheetView>
  </sheetViews>
  <sheetFormatPr defaultColWidth="8.85546875" defaultRowHeight="14.25" x14ac:dyDescent="0.2"/>
  <cols>
    <col min="1" max="1" width="2.5703125" style="3" customWidth="1"/>
    <col min="2" max="2" width="6.85546875" style="3" customWidth="1"/>
    <col min="3" max="18" width="9.28515625" style="3" customWidth="1"/>
    <col min="19" max="16384" width="8.85546875" style="3"/>
  </cols>
  <sheetData>
    <row r="1" spans="2:30" s="1" customFormat="1" ht="13.9" customHeight="1" x14ac:dyDescent="0.2">
      <c r="B1" s="68" t="s">
        <v>22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69"/>
      <c r="P1" s="69"/>
      <c r="Q1" s="69"/>
    </row>
    <row r="2" spans="2:30" s="1" customFormat="1" ht="13.9" customHeight="1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69"/>
      <c r="P2" s="69"/>
      <c r="Q2" s="69"/>
    </row>
    <row r="3" spans="2:30" s="2" customFormat="1" x14ac:dyDescent="0.2">
      <c r="I3" s="10"/>
      <c r="J3" s="10"/>
      <c r="K3" s="9"/>
      <c r="L3" s="5"/>
      <c r="N3" s="7"/>
      <c r="R3" s="6"/>
    </row>
    <row r="4" spans="2:30" x14ac:dyDescent="0.2">
      <c r="I4" s="4"/>
      <c r="J4" s="4"/>
      <c r="K4" s="4"/>
      <c r="L4" s="4"/>
      <c r="M4" s="4"/>
      <c r="N4" s="4"/>
    </row>
    <row r="5" spans="2:30" s="4" customFormat="1" ht="15" customHeight="1" x14ac:dyDescent="0.2">
      <c r="B5" s="70" t="s">
        <v>15</v>
      </c>
      <c r="C5" s="70"/>
      <c r="D5" s="70"/>
      <c r="E5" s="70"/>
      <c r="F5" s="70"/>
      <c r="G5" s="70"/>
      <c r="H5" s="70"/>
      <c r="I5" s="70"/>
      <c r="J5" s="70"/>
      <c r="K5" s="70"/>
    </row>
    <row r="6" spans="2:30" s="4" customFormat="1" ht="14.25" customHeight="1" x14ac:dyDescent="0.2"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2:30" s="4" customFormat="1" ht="15.75" customHeight="1" x14ac:dyDescent="0.2"/>
    <row r="8" spans="2:30" s="4" customFormat="1" ht="15" x14ac:dyDescent="0.25">
      <c r="B8" s="62" t="s">
        <v>23</v>
      </c>
      <c r="C8" s="62"/>
      <c r="D8" s="62"/>
      <c r="E8" s="62"/>
      <c r="F8" s="62"/>
      <c r="G8" s="62"/>
      <c r="H8" s="62"/>
      <c r="I8" s="62"/>
      <c r="J8" s="62"/>
      <c r="K8" s="62"/>
    </row>
    <row r="9" spans="2:30" s="4" customFormat="1" ht="14.25" customHeight="1" x14ac:dyDescent="0.2">
      <c r="B9" s="72" t="str">
        <f ca="1">"Using historical data and your own projections about the future, you arrive at a market expected return of "&amp;TEXT(G17,"0.0%")&amp;" You use linear regression to find a stock's beta (or look it up on Yahoo! Finance), which is "&amp;G18&amp;". 90-day T-Bills yield "&amp;TEXT(G16,"0.0%")&amp;". What is (1) the stock's expected return by the CAPM, and (2) the stock's alpha given you believe the stock will return (or does return) "&amp;TEXT(G19,"0.0%")&amp;"? Finally, (3) draw the SML."</f>
        <v>Using historical data and your own projections about the future, you arrive at a market expected return of 5.1% You use linear regression to find a stock's beta (or look it up on Yahoo! Finance), which is 1.09. 90-day T-Bills yield 1.1%. What is (1) the stock's expected return by the CAPM, and (2) the stock's alpha given you believe the stock will return (or does return) 6.0%? Finally, (3) draw the SML.</v>
      </c>
      <c r="C9" s="72"/>
      <c r="D9" s="72"/>
      <c r="E9" s="72"/>
      <c r="F9" s="72"/>
      <c r="G9" s="72"/>
      <c r="H9" s="72"/>
      <c r="I9" s="72"/>
      <c r="J9" s="72"/>
      <c r="K9" s="72"/>
    </row>
    <row r="10" spans="2:30" s="4" customFormat="1" x14ac:dyDescent="0.2"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2:30" s="4" customFormat="1" x14ac:dyDescent="0.2">
      <c r="B11" s="70"/>
      <c r="C11" s="70"/>
      <c r="D11" s="70"/>
      <c r="E11" s="70"/>
      <c r="F11" s="70"/>
      <c r="G11" s="70"/>
      <c r="H11" s="70"/>
      <c r="I11" s="70"/>
      <c r="J11" s="70"/>
      <c r="K11" s="70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2:30" s="4" customFormat="1" x14ac:dyDescent="0.2"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2:30" s="4" customFormat="1" x14ac:dyDescent="0.2"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2:30" s="4" customFormat="1" ht="15.75" customHeight="1" thickBot="1" x14ac:dyDescent="0.25">
      <c r="J14" s="14"/>
    </row>
    <row r="15" spans="2:30" s="4" customFormat="1" ht="15.75" thickBot="1" x14ac:dyDescent="0.25">
      <c r="B15" s="15" t="s">
        <v>4</v>
      </c>
      <c r="C15" s="16"/>
      <c r="D15" s="16"/>
      <c r="E15" s="16"/>
      <c r="F15" s="16"/>
      <c r="G15" s="17"/>
      <c r="H15" s="13"/>
      <c r="I15" s="13"/>
      <c r="J15" s="13"/>
    </row>
    <row r="16" spans="2:30" s="4" customFormat="1" ht="14.25" customHeight="1" x14ac:dyDescent="0.2">
      <c r="B16" s="50" t="s">
        <v>5</v>
      </c>
      <c r="C16" s="51"/>
      <c r="D16" s="51"/>
      <c r="E16" s="51"/>
      <c r="F16" s="51"/>
      <c r="G16" s="44">
        <f ca="1">ROUND(RANDBETWEEN(1,3)/100+RAND()/100,3)</f>
        <v>1.0999999999999999E-2</v>
      </c>
    </row>
    <row r="17" spans="1:27" s="4" customFormat="1" ht="14.25" customHeight="1" x14ac:dyDescent="0.2">
      <c r="B17" s="52" t="s">
        <v>6</v>
      </c>
      <c r="C17" s="18"/>
      <c r="D17" s="18"/>
      <c r="E17" s="18"/>
      <c r="F17" s="18"/>
      <c r="G17" s="45">
        <f ca="1">ROUND(RANDBETWEEN(4,12)/100+RAND()/100,3)</f>
        <v>5.0999999999999997E-2</v>
      </c>
      <c r="T17" s="8"/>
      <c r="U17" s="8"/>
      <c r="V17" s="8"/>
    </row>
    <row r="18" spans="1:27" s="4" customFormat="1" ht="14.25" customHeight="1" x14ac:dyDescent="0.2">
      <c r="A18" s="12">
        <v>20</v>
      </c>
      <c r="B18" s="52" t="s">
        <v>7</v>
      </c>
      <c r="C18" s="18"/>
      <c r="D18" s="18"/>
      <c r="E18" s="18"/>
      <c r="F18" s="18"/>
      <c r="G18" s="20">
        <f ca="1">ROUND(CHOOSE(RANDBETWEEN(1,2),RANDBETWEEN(60,99)/100,RANDBETWEEN(101,130)/100),2)</f>
        <v>1.0900000000000001</v>
      </c>
      <c r="T18" s="8"/>
      <c r="U18" s="8"/>
      <c r="V18" s="8"/>
    </row>
    <row r="19" spans="1:27" s="4" customFormat="1" ht="14.25" customHeight="1" thickBot="1" x14ac:dyDescent="0.25">
      <c r="A19" s="12">
        <v>19</v>
      </c>
      <c r="B19" s="53" t="s">
        <v>21</v>
      </c>
      <c r="C19" s="54"/>
      <c r="D19" s="54"/>
      <c r="E19" s="54"/>
      <c r="F19" s="54"/>
      <c r="G19" s="46">
        <f ca="1">ROUND(RANDBETWEEN(4,12)/100+ROUND(RAND(),2)/100,3)</f>
        <v>0.06</v>
      </c>
      <c r="T19" s="8"/>
      <c r="U19" s="8"/>
      <c r="V19" s="13"/>
      <c r="AA19" s="13"/>
    </row>
    <row r="20" spans="1:27" s="4" customFormat="1" ht="14.25" customHeight="1" x14ac:dyDescent="0.2">
      <c r="A20" s="12">
        <v>18</v>
      </c>
      <c r="G20" s="19"/>
      <c r="T20" s="8"/>
      <c r="U20" s="8"/>
      <c r="V20" s="8"/>
    </row>
    <row r="21" spans="1:27" s="4" customFormat="1" ht="14.25" customHeight="1" x14ac:dyDescent="0.25">
      <c r="A21" s="12">
        <v>17</v>
      </c>
      <c r="B21" s="62" t="s">
        <v>16</v>
      </c>
      <c r="C21" s="62"/>
      <c r="D21" s="62"/>
      <c r="E21" s="62"/>
      <c r="F21" s="62"/>
      <c r="G21" s="62"/>
      <c r="H21" s="62"/>
      <c r="I21" s="62"/>
      <c r="J21" s="62"/>
      <c r="K21" s="62"/>
      <c r="T21" s="8"/>
      <c r="U21" s="8"/>
      <c r="V21" s="8"/>
    </row>
    <row r="22" spans="1:27" s="4" customFormat="1" ht="14.25" customHeight="1" x14ac:dyDescent="0.2">
      <c r="A22" s="12">
        <v>16</v>
      </c>
      <c r="B22" s="65" t="s">
        <v>17</v>
      </c>
      <c r="C22" s="65"/>
      <c r="D22" s="65"/>
      <c r="E22" s="65"/>
      <c r="F22" s="65"/>
      <c r="G22" s="65"/>
      <c r="H22" s="65"/>
      <c r="I22" s="65"/>
      <c r="J22" s="65"/>
      <c r="K22" s="65"/>
      <c r="T22" s="8"/>
      <c r="U22" s="8"/>
      <c r="V22" s="8"/>
    </row>
    <row r="23" spans="1:27" s="4" customFormat="1" ht="14.25" customHeight="1" x14ac:dyDescent="0.2">
      <c r="A23" s="12">
        <v>15</v>
      </c>
      <c r="T23" s="8"/>
      <c r="U23" s="8"/>
      <c r="V23" s="8"/>
    </row>
    <row r="24" spans="1:27" s="4" customFormat="1" ht="14.25" customHeight="1" x14ac:dyDescent="0.2">
      <c r="A24" s="12">
        <v>14</v>
      </c>
      <c r="T24" s="8"/>
      <c r="U24" s="8"/>
      <c r="V24" s="8"/>
    </row>
    <row r="25" spans="1:27" s="4" customFormat="1" ht="14.25" customHeight="1" x14ac:dyDescent="0.2">
      <c r="A25" s="12">
        <v>13</v>
      </c>
      <c r="B25" s="64" t="s">
        <v>18</v>
      </c>
      <c r="C25" s="64"/>
      <c r="D25" s="64"/>
      <c r="E25" s="64"/>
      <c r="F25" s="64"/>
      <c r="G25" s="64"/>
      <c r="H25" s="64"/>
      <c r="I25" s="64"/>
      <c r="J25" s="64"/>
      <c r="K25" s="64"/>
      <c r="T25" s="8"/>
      <c r="U25" s="8"/>
      <c r="V25" s="8"/>
    </row>
    <row r="26" spans="1:27" s="4" customFormat="1" ht="14.25" customHeight="1" x14ac:dyDescent="0.2">
      <c r="A26" s="12">
        <v>12</v>
      </c>
      <c r="C26" s="64" t="str">
        <f ca="1">"E(R)= "&amp;TEXT(G16,"0.0%")&amp;" + "&amp;G18&amp;" x ("&amp;TEXT(G17,"0.0%")&amp;" - "&amp;TEXT(G16,"0.0%")&amp;") = "&amp;TEXT(H38,"0.0%")</f>
        <v>E(R)= 1.1% + 1.09 x (5.1% - 1.1%) = 5.5%</v>
      </c>
      <c r="D26" s="64"/>
      <c r="E26" s="64"/>
      <c r="F26" s="64"/>
      <c r="G26" s="64"/>
      <c r="H26" s="64"/>
      <c r="I26" s="64"/>
      <c r="J26" s="64"/>
      <c r="K26" s="64"/>
      <c r="T26" s="8"/>
      <c r="U26" s="8"/>
      <c r="V26" s="8"/>
    </row>
    <row r="27" spans="1:27" s="4" customFormat="1" ht="14.25" customHeight="1" x14ac:dyDescent="0.2">
      <c r="A27" s="12">
        <v>11</v>
      </c>
      <c r="T27" s="8"/>
      <c r="U27" s="8"/>
      <c r="V27" s="8"/>
    </row>
    <row r="28" spans="1:27" s="4" customFormat="1" ht="14.25" customHeight="1" x14ac:dyDescent="0.25">
      <c r="A28" s="12"/>
      <c r="B28" s="62" t="s">
        <v>19</v>
      </c>
      <c r="C28" s="62"/>
      <c r="D28" s="62"/>
      <c r="E28" s="62"/>
      <c r="F28" s="62"/>
      <c r="G28" s="62"/>
      <c r="H28" s="62"/>
      <c r="I28" s="62"/>
      <c r="J28" s="62"/>
      <c r="K28" s="62"/>
      <c r="T28" s="8"/>
      <c r="U28" s="8"/>
      <c r="V28" s="8"/>
    </row>
    <row r="29" spans="1:27" s="4" customFormat="1" ht="14.25" customHeight="1" x14ac:dyDescent="0.2">
      <c r="A29" s="12"/>
      <c r="B29" s="66" t="str">
        <f ca="1">"The alpha is the abnormal rate of return on a security in excess of that predicted by the model. In this case, "&amp;TEXT(G19,"0.0%")&amp;" - "&amp;TEXT(H38,"0.0%")&amp;" = " &amp;TEXT(G19-H38,"0.0%")&amp;"."</f>
        <v>The alpha is the abnormal rate of return on a security in excess of that predicted by the model. In this case, 6.0% - 5.5% = 0.5%.</v>
      </c>
      <c r="C29" s="66"/>
      <c r="D29" s="66"/>
      <c r="E29" s="66"/>
      <c r="F29" s="66"/>
      <c r="G29" s="66"/>
      <c r="H29" s="66"/>
      <c r="I29" s="66"/>
      <c r="J29" s="66"/>
      <c r="K29" s="66"/>
      <c r="T29" s="8"/>
      <c r="U29" s="8"/>
      <c r="V29" s="8"/>
    </row>
    <row r="30" spans="1:27" s="4" customFormat="1" ht="14.25" customHeight="1" x14ac:dyDescent="0.2">
      <c r="A30" s="12"/>
      <c r="B30" s="67"/>
      <c r="C30" s="67"/>
      <c r="D30" s="67"/>
      <c r="E30" s="67"/>
      <c r="F30" s="67"/>
      <c r="G30" s="67"/>
      <c r="H30" s="67"/>
      <c r="I30" s="67"/>
      <c r="J30" s="67"/>
      <c r="K30" s="67"/>
      <c r="T30" s="8"/>
      <c r="U30" s="8"/>
      <c r="V30" s="8"/>
    </row>
    <row r="31" spans="1:27" s="4" customFormat="1" ht="14.25" customHeight="1" x14ac:dyDescent="0.2">
      <c r="A31" s="12"/>
      <c r="T31" s="8"/>
      <c r="U31" s="8"/>
      <c r="V31" s="8"/>
    </row>
    <row r="32" spans="1:27" s="4" customFormat="1" ht="14.25" customHeight="1" x14ac:dyDescent="0.25">
      <c r="A32" s="12"/>
      <c r="B32" s="62" t="s">
        <v>20</v>
      </c>
      <c r="C32" s="62"/>
      <c r="D32" s="62"/>
      <c r="E32" s="62"/>
      <c r="F32" s="62"/>
      <c r="G32" s="62"/>
      <c r="H32" s="62"/>
      <c r="I32" s="62"/>
      <c r="J32" s="62"/>
      <c r="K32" s="62"/>
      <c r="T32" s="8"/>
      <c r="U32" s="8"/>
      <c r="V32" s="8"/>
    </row>
    <row r="33" spans="1:22" s="4" customFormat="1" ht="14.25" customHeight="1" x14ac:dyDescent="0.2">
      <c r="A33" s="12"/>
      <c r="G33" s="57"/>
      <c r="T33" s="8"/>
      <c r="U33" s="8"/>
      <c r="V33" s="8"/>
    </row>
    <row r="34" spans="1:22" s="4" customFormat="1" ht="14.25" customHeight="1" x14ac:dyDescent="0.2">
      <c r="A34" s="12"/>
      <c r="G34" s="57"/>
      <c r="T34" s="8"/>
      <c r="U34" s="8"/>
      <c r="V34" s="8"/>
    </row>
    <row r="35" spans="1:22" s="4" customFormat="1" ht="14.25" customHeight="1" x14ac:dyDescent="0.2">
      <c r="A35" s="12"/>
      <c r="G35" s="57"/>
      <c r="T35" s="8"/>
      <c r="U35" s="8"/>
      <c r="V35" s="8"/>
    </row>
    <row r="36" spans="1:22" s="4" customFormat="1" ht="14.25" customHeight="1" x14ac:dyDescent="0.2">
      <c r="A36" s="12"/>
      <c r="G36" s="57"/>
      <c r="T36" s="8"/>
      <c r="U36" s="8"/>
      <c r="V36" s="8"/>
    </row>
    <row r="37" spans="1:22" s="4" customFormat="1" ht="14.25" customHeight="1" thickBot="1" x14ac:dyDescent="0.25">
      <c r="A37" s="12"/>
      <c r="G37" s="57"/>
      <c r="T37" s="8"/>
      <c r="U37" s="8"/>
      <c r="V37" s="8"/>
    </row>
    <row r="38" spans="1:22" s="4" customFormat="1" ht="14.25" customHeight="1" x14ac:dyDescent="0.2">
      <c r="A38" s="12"/>
      <c r="C38" s="58" t="s">
        <v>13</v>
      </c>
      <c r="D38" s="59"/>
      <c r="E38" s="59"/>
      <c r="F38" s="59"/>
      <c r="G38" s="59"/>
      <c r="H38" s="42">
        <f ca="1">G16+G18*(G17-G16)</f>
        <v>5.4599999999999996E-2</v>
      </c>
      <c r="T38" s="8"/>
      <c r="U38" s="8"/>
      <c r="V38" s="8"/>
    </row>
    <row r="39" spans="1:22" s="4" customFormat="1" ht="14.25" customHeight="1" thickBot="1" x14ac:dyDescent="0.25">
      <c r="A39" s="12"/>
      <c r="C39" s="55" t="s">
        <v>14</v>
      </c>
      <c r="D39" s="56"/>
      <c r="E39" s="56"/>
      <c r="F39" s="56"/>
      <c r="G39" s="56"/>
      <c r="H39" s="43">
        <f ca="1">G19-H38</f>
        <v>5.400000000000002E-3</v>
      </c>
      <c r="T39" s="8"/>
      <c r="U39" s="8"/>
      <c r="V39" s="8"/>
    </row>
    <row r="40" spans="1:22" s="4" customFormat="1" ht="14.25" customHeight="1" x14ac:dyDescent="0.25">
      <c r="A40" s="12"/>
      <c r="E40" s="32" t="s">
        <v>8</v>
      </c>
      <c r="F40" s="33"/>
      <c r="G40" s="28" t="s">
        <v>10</v>
      </c>
      <c r="H40" s="21"/>
      <c r="T40" s="8"/>
      <c r="U40" s="8"/>
      <c r="V40" s="8"/>
    </row>
    <row r="41" spans="1:22" s="4" customFormat="1" ht="14.25" customHeight="1" x14ac:dyDescent="0.25">
      <c r="A41" s="12"/>
      <c r="E41" s="34" t="s">
        <v>3</v>
      </c>
      <c r="F41" s="35" t="s">
        <v>2</v>
      </c>
      <c r="G41" s="29" t="s">
        <v>3</v>
      </c>
      <c r="H41" s="23" t="s">
        <v>2</v>
      </c>
      <c r="T41" s="8"/>
      <c r="U41" s="8"/>
      <c r="V41" s="8"/>
    </row>
    <row r="42" spans="1:22" s="4" customFormat="1" ht="14.25" customHeight="1" x14ac:dyDescent="0.2">
      <c r="A42" s="12"/>
      <c r="E42" s="36">
        <f ca="1">G17</f>
        <v>5.0999999999999997E-2</v>
      </c>
      <c r="F42" s="37">
        <v>1</v>
      </c>
      <c r="G42" s="47">
        <f ca="1">G16</f>
        <v>1.0999999999999999E-2</v>
      </c>
      <c r="H42" s="25">
        <v>0</v>
      </c>
      <c r="T42" s="8"/>
      <c r="U42" s="8"/>
      <c r="V42" s="8"/>
    </row>
    <row r="43" spans="1:22" s="4" customFormat="1" ht="14.25" customHeight="1" x14ac:dyDescent="0.25">
      <c r="A43" s="12">
        <v>10</v>
      </c>
      <c r="E43" s="38" t="s">
        <v>11</v>
      </c>
      <c r="F43" s="39"/>
      <c r="G43" s="30">
        <f ca="1">E42</f>
        <v>5.0999999999999997E-2</v>
      </c>
      <c r="H43" s="25">
        <f>F42</f>
        <v>1</v>
      </c>
      <c r="T43" s="8"/>
      <c r="U43" s="8"/>
      <c r="V43" s="8"/>
    </row>
    <row r="44" spans="1:22" s="4" customFormat="1" ht="14.25" customHeight="1" x14ac:dyDescent="0.25">
      <c r="A44" s="12"/>
      <c r="E44" s="22" t="s">
        <v>3</v>
      </c>
      <c r="F44" s="23" t="s">
        <v>2</v>
      </c>
      <c r="G44" s="30">
        <f ca="1">E45</f>
        <v>5.4599999999999996E-2</v>
      </c>
      <c r="H44" s="25">
        <f ca="1">F45</f>
        <v>1.0900000000000001</v>
      </c>
      <c r="T44" s="8"/>
      <c r="U44" s="8"/>
      <c r="V44" s="8"/>
    </row>
    <row r="45" spans="1:22" s="4" customFormat="1" ht="14.25" customHeight="1" x14ac:dyDescent="0.2">
      <c r="A45" s="12">
        <v>9</v>
      </c>
      <c r="E45" s="24">
        <f ca="1">H38</f>
        <v>5.4599999999999996E-2</v>
      </c>
      <c r="F45" s="25">
        <f ca="1">G18</f>
        <v>1.0900000000000001</v>
      </c>
      <c r="G45" s="48">
        <f ca="1">G46*H45+G16</f>
        <v>6.3319999999999946E-2</v>
      </c>
      <c r="H45" s="25">
        <f ca="1">MAX(F45,F42)*1.2</f>
        <v>1.3080000000000001</v>
      </c>
      <c r="T45" s="8"/>
      <c r="U45" s="8"/>
      <c r="V45" s="8"/>
    </row>
    <row r="46" spans="1:22" s="4" customFormat="1" ht="14.25" customHeight="1" thickBot="1" x14ac:dyDescent="0.3">
      <c r="A46" s="12">
        <v>8</v>
      </c>
      <c r="E46" s="40" t="s">
        <v>9</v>
      </c>
      <c r="F46" s="41"/>
      <c r="G46" s="31">
        <f ca="1">(G44-G43)/(H44-H43)</f>
        <v>3.9999999999999952E-2</v>
      </c>
      <c r="H46" s="27"/>
      <c r="T46" s="8"/>
      <c r="U46" s="8"/>
      <c r="V46" s="8"/>
    </row>
    <row r="47" spans="1:22" s="4" customFormat="1" ht="14.25" customHeight="1" x14ac:dyDescent="0.25">
      <c r="A47" s="12">
        <v>7</v>
      </c>
      <c r="E47" s="22" t="s">
        <v>3</v>
      </c>
      <c r="F47" s="23" t="s">
        <v>2</v>
      </c>
      <c r="G47" s="40" t="s">
        <v>12</v>
      </c>
      <c r="H47" s="41"/>
      <c r="T47" s="8"/>
      <c r="U47" s="8"/>
      <c r="V47" s="8"/>
    </row>
    <row r="48" spans="1:22" s="4" customFormat="1" ht="14.25" customHeight="1" thickBot="1" x14ac:dyDescent="0.25">
      <c r="A48" s="12">
        <v>6</v>
      </c>
      <c r="E48" s="26">
        <f ca="1">G19</f>
        <v>0.06</v>
      </c>
      <c r="F48" s="27">
        <f ca="1">G18</f>
        <v>1.0900000000000001</v>
      </c>
      <c r="G48" s="4">
        <f ca="1">E48</f>
        <v>0.06</v>
      </c>
      <c r="H48" s="4">
        <v>0</v>
      </c>
      <c r="T48" s="8"/>
      <c r="U48" s="8"/>
      <c r="V48" s="8"/>
    </row>
    <row r="49" spans="1:22" s="4" customFormat="1" ht="14.25" customHeight="1" x14ac:dyDescent="0.25">
      <c r="A49" s="12">
        <v>5</v>
      </c>
      <c r="E49" s="40" t="s">
        <v>12</v>
      </c>
      <c r="F49" s="41"/>
      <c r="G49" s="4">
        <f ca="1">G48</f>
        <v>0.06</v>
      </c>
      <c r="H49" s="49">
        <f ca="1">H51</f>
        <v>1.0900000000000001</v>
      </c>
      <c r="T49" s="8"/>
      <c r="U49" s="8"/>
      <c r="V49" s="8"/>
    </row>
    <row r="50" spans="1:22" s="4" customFormat="1" ht="14.25" customHeight="1" x14ac:dyDescent="0.2">
      <c r="A50" s="12">
        <v>4</v>
      </c>
      <c r="E50" s="4">
        <f ca="1">E45</f>
        <v>5.4599999999999996E-2</v>
      </c>
      <c r="F50" s="4">
        <v>0</v>
      </c>
      <c r="G50" s="4">
        <f ca="1">G51</f>
        <v>5.4599999999999996E-2</v>
      </c>
      <c r="H50" s="49">
        <f ca="1">H49</f>
        <v>1.0900000000000001</v>
      </c>
    </row>
    <row r="51" spans="1:22" s="4" customFormat="1" ht="14.25" customHeight="1" x14ac:dyDescent="0.2">
      <c r="A51" s="12">
        <v>3</v>
      </c>
      <c r="G51" s="4">
        <f ca="1">E50</f>
        <v>5.4599999999999996E-2</v>
      </c>
      <c r="H51" s="49">
        <f ca="1">G18</f>
        <v>1.0900000000000001</v>
      </c>
    </row>
    <row r="52" spans="1:22" s="4" customFormat="1" ht="14.25" customHeight="1" x14ac:dyDescent="0.2">
      <c r="A52" s="12">
        <v>2</v>
      </c>
    </row>
    <row r="53" spans="1:22" s="4" customFormat="1" ht="14.25" customHeight="1" x14ac:dyDescent="0.2">
      <c r="A53" s="12">
        <v>1</v>
      </c>
    </row>
    <row r="54" spans="1:22" s="4" customFormat="1" ht="14.25" customHeight="1" x14ac:dyDescent="0.2">
      <c r="A54" s="12">
        <v>0</v>
      </c>
    </row>
    <row r="55" spans="1:22" s="4" customFormat="1" ht="14.25" customHeight="1" x14ac:dyDescent="0.2">
      <c r="A55" s="12"/>
      <c r="C55" s="71" t="str">
        <f ca="1">"This stock is "&amp;_xlfn.IFS(H39&lt;0,"overvalued.",H39&gt;0,"undervalued.", H39=0,"appropriately valued or priced correctly.")</f>
        <v>This stock is undervalued.</v>
      </c>
      <c r="D55" s="71"/>
      <c r="E55" s="71"/>
      <c r="F55" s="71"/>
      <c r="G55" s="71"/>
      <c r="H55" s="71"/>
      <c r="I55" s="71"/>
      <c r="J55" s="71"/>
    </row>
    <row r="56" spans="1:22" s="4" customFormat="1" ht="14.25" customHeight="1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M56" s="60"/>
      <c r="N56" s="60"/>
      <c r="O56" s="60"/>
      <c r="P56" s="60"/>
      <c r="Q56" s="60"/>
      <c r="R56" s="60"/>
    </row>
    <row r="57" spans="1:22" s="4" customFormat="1" ht="14.25" customHeight="1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22" s="60" customFormat="1" ht="15" customHeight="1" x14ac:dyDescent="0.2"/>
    <row r="59" spans="1:22" s="4" customFormat="1" x14ac:dyDescent="0.2">
      <c r="A59" s="11"/>
      <c r="B59" s="4" t="s">
        <v>0</v>
      </c>
      <c r="J59" s="63" t="s">
        <v>1</v>
      </c>
      <c r="K59" s="63"/>
    </row>
    <row r="60" spans="1:22" s="4" customFormat="1" x14ac:dyDescent="0.2"/>
  </sheetData>
  <mergeCells count="14">
    <mergeCell ref="B1:M2"/>
    <mergeCell ref="N1:Q2"/>
    <mergeCell ref="B5:K6"/>
    <mergeCell ref="B8:K8"/>
    <mergeCell ref="B21:K21"/>
    <mergeCell ref="B9:K13"/>
    <mergeCell ref="B28:K28"/>
    <mergeCell ref="J59:K59"/>
    <mergeCell ref="B25:K25"/>
    <mergeCell ref="B22:K22"/>
    <mergeCell ref="C26:K26"/>
    <mergeCell ref="B29:K30"/>
    <mergeCell ref="B32:K32"/>
    <mergeCell ref="C55:J55"/>
  </mergeCells>
  <hyperlinks>
    <hyperlink ref="B59" location="Home4" display="▲Top" xr:uid="{6C9EA54D-6539-4DC9-88F4-22D5722F00F4}"/>
  </hyperlinks>
  <pageMargins left="0.7" right="0.7" top="0.75" bottom="0.75" header="0.3" footer="0.3"/>
  <pageSetup scale="46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CAPM and the SML</vt:lpstr>
      <vt:lpstr>Home4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Farizo, Joseph</cp:lastModifiedBy>
  <cp:lastPrinted>2020-09-30T17:37:58Z</cp:lastPrinted>
  <dcterms:created xsi:type="dcterms:W3CDTF">2020-08-08T14:49:32Z</dcterms:created>
  <dcterms:modified xsi:type="dcterms:W3CDTF">2021-03-10T14:19:21Z</dcterms:modified>
</cp:coreProperties>
</file>